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101 - Oprava komunikací" sheetId="3" r:id="rId3"/>
    <sheet name="101.1 - Oprava komunikací..." sheetId="4" r:id="rId4"/>
    <sheet name="101.2 - Oprava komunikací..." sheetId="5" r:id="rId5"/>
    <sheet name="102 - Oprava chodníků v p..." sheetId="6" r:id="rId6"/>
    <sheet name="103 - Oprava chodníků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'000 - Vedlejší a ostatní ...'!$C$84:$K$105</definedName>
    <definedName name="_xlnm.Print_Area" localSheetId="1">'000 - Vedlejší a ostatní ...'!$C$4:$J$39,'000 - Vedlejší a ostatní ...'!$C$45:$J$66,'000 - Vedlejší a ostatní ...'!$C$72:$K$105</definedName>
    <definedName name="_xlnm.Print_Titles" localSheetId="1">'000 - Vedlejší a ostatní ...'!$84:$84</definedName>
    <definedName name="_xlnm._FilterDatabase" localSheetId="2" hidden="1">'101 - Oprava komunikací'!$C$95:$K$593</definedName>
    <definedName name="_xlnm.Print_Area" localSheetId="2">'101 - Oprava komunikací'!$C$4:$J$41,'101 - Oprava komunikací'!$C$47:$J$75,'101 - Oprava komunikací'!$C$81:$K$593</definedName>
    <definedName name="_xlnm.Print_Titles" localSheetId="2">'101 - Oprava komunikací'!$95:$95</definedName>
    <definedName name="_xlnm._FilterDatabase" localSheetId="3" hidden="1">'101.1 - Oprava komunikací...'!$C$89:$K$189</definedName>
    <definedName name="_xlnm.Print_Area" localSheetId="3">'101.1 - Oprava komunikací...'!$C$4:$J$41,'101.1 - Oprava komunikací...'!$C$47:$J$69,'101.1 - Oprava komunikací...'!$C$75:$K$189</definedName>
    <definedName name="_xlnm.Print_Titles" localSheetId="3">'101.1 - Oprava komunikací...'!$89:$89</definedName>
    <definedName name="_xlnm._FilterDatabase" localSheetId="4" hidden="1">'101.2 - Oprava komunikací...'!$C$86:$K$125</definedName>
    <definedName name="_xlnm.Print_Area" localSheetId="4">'101.2 - Oprava komunikací...'!$C$4:$J$41,'101.2 - Oprava komunikací...'!$C$47:$J$66,'101.2 - Oprava komunikací...'!$C$72:$K$125</definedName>
    <definedName name="_xlnm.Print_Titles" localSheetId="4">'101.2 - Oprava komunikací...'!$86:$86</definedName>
    <definedName name="_xlnm._FilterDatabase" localSheetId="5" hidden="1">'102 - Oprava chodníků v p...'!$C$88:$K$367</definedName>
    <definedName name="_xlnm.Print_Area" localSheetId="5">'102 - Oprava chodníků v p...'!$C$4:$J$39,'102 - Oprava chodníků v p...'!$C$45:$J$70,'102 - Oprava chodníků v p...'!$C$76:$K$367</definedName>
    <definedName name="_xlnm.Print_Titles" localSheetId="5">'102 - Oprava chodníků v p...'!$88:$88</definedName>
    <definedName name="_xlnm._FilterDatabase" localSheetId="6" hidden="1">'103 - Oprava chodníků'!$C$86:$K$299</definedName>
    <definedName name="_xlnm.Print_Area" localSheetId="6">'103 - Oprava chodníků'!$C$4:$J$39,'103 - Oprava chodníků'!$C$45:$J$68,'103 - Oprava chodníků'!$C$74:$K$299</definedName>
    <definedName name="_xlnm.Print_Titles" localSheetId="6">'103 - Oprava chodníků'!$86:$86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298"/>
  <c r="BH298"/>
  <c r="BG298"/>
  <c r="BF298"/>
  <c r="T298"/>
  <c r="T297"/>
  <c r="R298"/>
  <c r="R297"/>
  <c r="P298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3"/>
  <c r="BH243"/>
  <c r="BG243"/>
  <c r="BF243"/>
  <c r="T243"/>
  <c r="R243"/>
  <c r="P243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F81"/>
  <c r="E79"/>
  <c r="F52"/>
  <c r="E50"/>
  <c r="J24"/>
  <c r="E24"/>
  <c r="J84"/>
  <c r="J23"/>
  <c r="J21"/>
  <c r="E21"/>
  <c r="J54"/>
  <c r="J20"/>
  <c r="J18"/>
  <c r="E18"/>
  <c r="F55"/>
  <c r="J17"/>
  <c r="J15"/>
  <c r="E15"/>
  <c r="F54"/>
  <c r="J14"/>
  <c r="J12"/>
  <c r="J81"/>
  <c r="E7"/>
  <c r="E77"/>
  <c i="6" r="J37"/>
  <c r="J36"/>
  <c i="1" r="AY60"/>
  <c i="6" r="J35"/>
  <c i="1" r="AX60"/>
  <c i="6" r="BI366"/>
  <c r="BH366"/>
  <c r="BG366"/>
  <c r="BF366"/>
  <c r="T366"/>
  <c r="R366"/>
  <c r="P366"/>
  <c r="BI364"/>
  <c r="BH364"/>
  <c r="BG364"/>
  <c r="BF364"/>
  <c r="T364"/>
  <c r="R364"/>
  <c r="P364"/>
  <c r="BI360"/>
  <c r="BH360"/>
  <c r="BG360"/>
  <c r="BF360"/>
  <c r="T360"/>
  <c r="T359"/>
  <c r="R360"/>
  <c r="R359"/>
  <c r="P360"/>
  <c r="P359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4"/>
  <c r="BH334"/>
  <c r="BG334"/>
  <c r="BF334"/>
  <c r="T334"/>
  <c r="R334"/>
  <c r="P334"/>
  <c r="BI329"/>
  <c r="BH329"/>
  <c r="BG329"/>
  <c r="BF329"/>
  <c r="T329"/>
  <c r="R329"/>
  <c r="P329"/>
  <c r="BI327"/>
  <c r="BH327"/>
  <c r="BG327"/>
  <c r="BF327"/>
  <c r="T327"/>
  <c r="R327"/>
  <c r="P327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2"/>
  <c r="BH292"/>
  <c r="BG292"/>
  <c r="BF292"/>
  <c r="T292"/>
  <c r="R292"/>
  <c r="P292"/>
  <c r="BI287"/>
  <c r="BH287"/>
  <c r="BG287"/>
  <c r="BF287"/>
  <c r="T287"/>
  <c r="R287"/>
  <c r="P287"/>
  <c r="BI281"/>
  <c r="BH281"/>
  <c r="BG281"/>
  <c r="BF281"/>
  <c r="T281"/>
  <c r="R281"/>
  <c r="P281"/>
  <c r="BI275"/>
  <c r="BH275"/>
  <c r="BG275"/>
  <c r="BF275"/>
  <c r="T275"/>
  <c r="R275"/>
  <c r="P275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47"/>
  <c r="BH247"/>
  <c r="BG247"/>
  <c r="BF247"/>
  <c r="T247"/>
  <c r="R247"/>
  <c r="P247"/>
  <c r="BI239"/>
  <c r="BH239"/>
  <c r="BG239"/>
  <c r="BF239"/>
  <c r="T239"/>
  <c r="R239"/>
  <c r="P239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0"/>
  <c r="BH190"/>
  <c r="BG190"/>
  <c r="BF190"/>
  <c r="T190"/>
  <c r="R190"/>
  <c r="P190"/>
  <c r="BI187"/>
  <c r="BH187"/>
  <c r="BG187"/>
  <c r="BF187"/>
  <c r="T187"/>
  <c r="R187"/>
  <c r="P187"/>
  <c r="BI179"/>
  <c r="BH179"/>
  <c r="BG179"/>
  <c r="BF179"/>
  <c r="T179"/>
  <c r="R179"/>
  <c r="P179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2"/>
  <c r="BH142"/>
  <c r="BG142"/>
  <c r="BF142"/>
  <c r="T142"/>
  <c r="R142"/>
  <c r="P142"/>
  <c r="BI135"/>
  <c r="BH135"/>
  <c r="BG135"/>
  <c r="BF135"/>
  <c r="T135"/>
  <c r="R135"/>
  <c r="P135"/>
  <c r="BI132"/>
  <c r="BH132"/>
  <c r="BG132"/>
  <c r="BF132"/>
  <c r="T132"/>
  <c r="R132"/>
  <c r="P132"/>
  <c r="BI123"/>
  <c r="BH123"/>
  <c r="BG123"/>
  <c r="BF123"/>
  <c r="T123"/>
  <c r="R123"/>
  <c r="P123"/>
  <c r="BI117"/>
  <c r="BH117"/>
  <c r="BG117"/>
  <c r="BF117"/>
  <c r="T117"/>
  <c r="R117"/>
  <c r="P117"/>
  <c r="BI113"/>
  <c r="BH113"/>
  <c r="BG113"/>
  <c r="BF113"/>
  <c r="T113"/>
  <c r="R113"/>
  <c r="P113"/>
  <c r="BI107"/>
  <c r="BH107"/>
  <c r="BG107"/>
  <c r="BF107"/>
  <c r="T107"/>
  <c r="R107"/>
  <c r="P107"/>
  <c r="BI101"/>
  <c r="BH101"/>
  <c r="BG101"/>
  <c r="BF101"/>
  <c r="T101"/>
  <c r="R101"/>
  <c r="P101"/>
  <c r="BI95"/>
  <c r="BH95"/>
  <c r="BG95"/>
  <c r="BF95"/>
  <c r="T95"/>
  <c r="R95"/>
  <c r="P95"/>
  <c r="BI92"/>
  <c r="BH92"/>
  <c r="BG92"/>
  <c r="BF92"/>
  <c r="T92"/>
  <c r="R92"/>
  <c r="P92"/>
  <c r="F83"/>
  <c r="E81"/>
  <c r="F52"/>
  <c r="E50"/>
  <c r="J24"/>
  <c r="E24"/>
  <c r="J86"/>
  <c r="J23"/>
  <c r="J21"/>
  <c r="E21"/>
  <c r="J85"/>
  <c r="J20"/>
  <c r="J18"/>
  <c r="E18"/>
  <c r="F86"/>
  <c r="J17"/>
  <c r="J15"/>
  <c r="E15"/>
  <c r="F85"/>
  <c r="J14"/>
  <c r="J12"/>
  <c r="J83"/>
  <c r="E7"/>
  <c r="E79"/>
  <c i="5" r="J39"/>
  <c r="J38"/>
  <c i="1" r="AY59"/>
  <c i="5" r="J37"/>
  <c i="1" r="AX59"/>
  <c i="5"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F81"/>
  <c r="E79"/>
  <c r="F56"/>
  <c r="E54"/>
  <c r="J26"/>
  <c r="E26"/>
  <c r="J59"/>
  <c r="J25"/>
  <c r="J23"/>
  <c r="E23"/>
  <c r="J83"/>
  <c r="J22"/>
  <c r="J20"/>
  <c r="E20"/>
  <c r="F84"/>
  <c r="J19"/>
  <c r="J17"/>
  <c r="E17"/>
  <c r="F83"/>
  <c r="J16"/>
  <c r="J14"/>
  <c r="J81"/>
  <c r="E7"/>
  <c r="E50"/>
  <c i="4" r="J39"/>
  <c r="J38"/>
  <c i="1" r="AY58"/>
  <c i="4" r="J37"/>
  <c i="1" r="AX58"/>
  <c i="4"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1"/>
  <c r="BH131"/>
  <c r="BG131"/>
  <c r="BF131"/>
  <c r="T131"/>
  <c r="R131"/>
  <c r="P131"/>
  <c r="BI125"/>
  <c r="BH125"/>
  <c r="BG125"/>
  <c r="BF125"/>
  <c r="T125"/>
  <c r="R125"/>
  <c r="P125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T92"/>
  <c r="R93"/>
  <c r="R92"/>
  <c r="P93"/>
  <c r="P92"/>
  <c r="F84"/>
  <c r="E82"/>
  <c r="F56"/>
  <c r="E54"/>
  <c r="J26"/>
  <c r="E26"/>
  <c r="J87"/>
  <c r="J25"/>
  <c r="J23"/>
  <c r="E23"/>
  <c r="J58"/>
  <c r="J22"/>
  <c r="J20"/>
  <c r="E20"/>
  <c r="F59"/>
  <c r="J19"/>
  <c r="J17"/>
  <c r="E17"/>
  <c r="F58"/>
  <c r="J16"/>
  <c r="J14"/>
  <c r="J84"/>
  <c r="E7"/>
  <c r="E78"/>
  <c i="3" r="J39"/>
  <c r="J38"/>
  <c i="1" r="AY57"/>
  <c i="3" r="J37"/>
  <c i="1" r="AX57"/>
  <c i="3" r="BI592"/>
  <c r="BH592"/>
  <c r="BG592"/>
  <c r="BF592"/>
  <c r="T592"/>
  <c r="R592"/>
  <c r="P592"/>
  <c r="BI590"/>
  <c r="BH590"/>
  <c r="BG590"/>
  <c r="BF590"/>
  <c r="T590"/>
  <c r="R590"/>
  <c r="P590"/>
  <c r="BI585"/>
  <c r="BH585"/>
  <c r="BG585"/>
  <c r="BF585"/>
  <c r="T585"/>
  <c r="R585"/>
  <c r="P585"/>
  <c r="BI581"/>
  <c r="BH581"/>
  <c r="BG581"/>
  <c r="BF581"/>
  <c r="T581"/>
  <c r="T580"/>
  <c r="R581"/>
  <c r="R580"/>
  <c r="P581"/>
  <c r="P580"/>
  <c r="BI578"/>
  <c r="BH578"/>
  <c r="BG578"/>
  <c r="BF578"/>
  <c r="T578"/>
  <c r="R578"/>
  <c r="P578"/>
  <c r="BI573"/>
  <c r="BH573"/>
  <c r="BG573"/>
  <c r="BF573"/>
  <c r="T573"/>
  <c r="R573"/>
  <c r="P573"/>
  <c r="BI568"/>
  <c r="BH568"/>
  <c r="BG568"/>
  <c r="BF568"/>
  <c r="T568"/>
  <c r="R568"/>
  <c r="P568"/>
  <c r="BI564"/>
  <c r="BH564"/>
  <c r="BG564"/>
  <c r="BF564"/>
  <c r="T564"/>
  <c r="R564"/>
  <c r="P564"/>
  <c r="BI559"/>
  <c r="BH559"/>
  <c r="BG559"/>
  <c r="BF559"/>
  <c r="T559"/>
  <c r="R559"/>
  <c r="P559"/>
  <c r="BI555"/>
  <c r="BH555"/>
  <c r="BG555"/>
  <c r="BF555"/>
  <c r="T555"/>
  <c r="R555"/>
  <c r="P555"/>
  <c r="BI552"/>
  <c r="BH552"/>
  <c r="BG552"/>
  <c r="BF552"/>
  <c r="T552"/>
  <c r="R552"/>
  <c r="P552"/>
  <c r="BI551"/>
  <c r="BH551"/>
  <c r="BG551"/>
  <c r="BF551"/>
  <c r="T551"/>
  <c r="R551"/>
  <c r="P551"/>
  <c r="BI548"/>
  <c r="BH548"/>
  <c r="BG548"/>
  <c r="BF548"/>
  <c r="T548"/>
  <c r="R548"/>
  <c r="P548"/>
  <c r="BI547"/>
  <c r="BH547"/>
  <c r="BG547"/>
  <c r="BF547"/>
  <c r="T547"/>
  <c r="R547"/>
  <c r="P547"/>
  <c r="BI544"/>
  <c r="BH544"/>
  <c r="BG544"/>
  <c r="BF544"/>
  <c r="T544"/>
  <c r="R544"/>
  <c r="P544"/>
  <c r="BI543"/>
  <c r="BH543"/>
  <c r="BG543"/>
  <c r="BF543"/>
  <c r="T543"/>
  <c r="R543"/>
  <c r="P543"/>
  <c r="BI540"/>
  <c r="BH540"/>
  <c r="BG540"/>
  <c r="BF540"/>
  <c r="T540"/>
  <c r="R540"/>
  <c r="P540"/>
  <c r="BI539"/>
  <c r="BH539"/>
  <c r="BG539"/>
  <c r="BF539"/>
  <c r="T539"/>
  <c r="R539"/>
  <c r="P539"/>
  <c r="BI536"/>
  <c r="BH536"/>
  <c r="BG536"/>
  <c r="BF536"/>
  <c r="T536"/>
  <c r="R536"/>
  <c r="P536"/>
  <c r="BI530"/>
  <c r="BH530"/>
  <c r="BG530"/>
  <c r="BF530"/>
  <c r="T530"/>
  <c r="R530"/>
  <c r="P530"/>
  <c r="BI524"/>
  <c r="BH524"/>
  <c r="BG524"/>
  <c r="BF524"/>
  <c r="T524"/>
  <c r="R524"/>
  <c r="P524"/>
  <c r="BI518"/>
  <c r="BH518"/>
  <c r="BG518"/>
  <c r="BF518"/>
  <c r="T518"/>
  <c r="R518"/>
  <c r="P518"/>
  <c r="BI510"/>
  <c r="BH510"/>
  <c r="BG510"/>
  <c r="BF510"/>
  <c r="T510"/>
  <c r="R510"/>
  <c r="P510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4"/>
  <c r="BH494"/>
  <c r="BG494"/>
  <c r="BF494"/>
  <c r="T494"/>
  <c r="R494"/>
  <c r="P494"/>
  <c r="BI483"/>
  <c r="BH483"/>
  <c r="BG483"/>
  <c r="BF483"/>
  <c r="T483"/>
  <c r="R483"/>
  <c r="P483"/>
  <c r="BI479"/>
  <c r="BH479"/>
  <c r="BG479"/>
  <c r="BF479"/>
  <c r="T479"/>
  <c r="R479"/>
  <c r="P479"/>
  <c r="BI475"/>
  <c r="BH475"/>
  <c r="BG475"/>
  <c r="BF475"/>
  <c r="T475"/>
  <c r="R475"/>
  <c r="P475"/>
  <c r="BI466"/>
  <c r="BH466"/>
  <c r="BG466"/>
  <c r="BF466"/>
  <c r="T466"/>
  <c r="R466"/>
  <c r="P466"/>
  <c r="BI463"/>
  <c r="BH463"/>
  <c r="BG463"/>
  <c r="BF463"/>
  <c r="T463"/>
  <c r="R463"/>
  <c r="P463"/>
  <c r="BI457"/>
  <c r="BH457"/>
  <c r="BG457"/>
  <c r="BF457"/>
  <c r="T457"/>
  <c r="R457"/>
  <c r="P457"/>
  <c r="BI452"/>
  <c r="BH452"/>
  <c r="BG452"/>
  <c r="BF452"/>
  <c r="T452"/>
  <c r="R452"/>
  <c r="P452"/>
  <c r="BI446"/>
  <c r="BH446"/>
  <c r="BG446"/>
  <c r="BF446"/>
  <c r="T446"/>
  <c r="R446"/>
  <c r="P446"/>
  <c r="BI440"/>
  <c r="BH440"/>
  <c r="BG440"/>
  <c r="BF440"/>
  <c r="T440"/>
  <c r="R440"/>
  <c r="P440"/>
  <c r="BI438"/>
  <c r="BH438"/>
  <c r="BG438"/>
  <c r="BF438"/>
  <c r="T438"/>
  <c r="R438"/>
  <c r="P438"/>
  <c r="BI433"/>
  <c r="BH433"/>
  <c r="BG433"/>
  <c r="BF433"/>
  <c r="T433"/>
  <c r="R433"/>
  <c r="P433"/>
  <c r="BI428"/>
  <c r="BH428"/>
  <c r="BG428"/>
  <c r="BF428"/>
  <c r="T428"/>
  <c r="R428"/>
  <c r="P428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1"/>
  <c r="BH411"/>
  <c r="BG411"/>
  <c r="BF411"/>
  <c r="T411"/>
  <c r="R411"/>
  <c r="P411"/>
  <c r="BI408"/>
  <c r="BH408"/>
  <c r="BG408"/>
  <c r="BF408"/>
  <c r="T408"/>
  <c r="R408"/>
  <c r="P408"/>
  <c r="BI407"/>
  <c r="BH407"/>
  <c r="BG407"/>
  <c r="BF407"/>
  <c r="T407"/>
  <c r="R407"/>
  <c r="P407"/>
  <c r="BI404"/>
  <c r="BH404"/>
  <c r="BG404"/>
  <c r="BF404"/>
  <c r="T404"/>
  <c r="R404"/>
  <c r="P404"/>
  <c r="BI403"/>
  <c r="BH403"/>
  <c r="BG403"/>
  <c r="BF403"/>
  <c r="T403"/>
  <c r="R403"/>
  <c r="P403"/>
  <c r="BI400"/>
  <c r="BH400"/>
  <c r="BG400"/>
  <c r="BF400"/>
  <c r="T400"/>
  <c r="R400"/>
  <c r="P400"/>
  <c r="BI399"/>
  <c r="BH399"/>
  <c r="BG399"/>
  <c r="BF399"/>
  <c r="T399"/>
  <c r="R399"/>
  <c r="P399"/>
  <c r="BI396"/>
  <c r="BH396"/>
  <c r="BG396"/>
  <c r="BF396"/>
  <c r="T396"/>
  <c r="R396"/>
  <c r="P396"/>
  <c r="BI395"/>
  <c r="BH395"/>
  <c r="BG395"/>
  <c r="BF395"/>
  <c r="T395"/>
  <c r="R395"/>
  <c r="P395"/>
  <c r="BI392"/>
  <c r="BH392"/>
  <c r="BG392"/>
  <c r="BF392"/>
  <c r="T392"/>
  <c r="R392"/>
  <c r="P392"/>
  <c r="BI391"/>
  <c r="BH391"/>
  <c r="BG391"/>
  <c r="BF391"/>
  <c r="T391"/>
  <c r="R391"/>
  <c r="P391"/>
  <c r="BI388"/>
  <c r="BH388"/>
  <c r="BG388"/>
  <c r="BF388"/>
  <c r="T388"/>
  <c r="R388"/>
  <c r="P388"/>
  <c r="BI387"/>
  <c r="BH387"/>
  <c r="BG387"/>
  <c r="BF387"/>
  <c r="T387"/>
  <c r="R387"/>
  <c r="P387"/>
  <c r="BI384"/>
  <c r="BH384"/>
  <c r="BG384"/>
  <c r="BF384"/>
  <c r="T384"/>
  <c r="R384"/>
  <c r="P384"/>
  <c r="BI379"/>
  <c r="BH379"/>
  <c r="BG379"/>
  <c r="BF379"/>
  <c r="T379"/>
  <c r="R379"/>
  <c r="P379"/>
  <c r="BI377"/>
  <c r="BH377"/>
  <c r="BG377"/>
  <c r="BF377"/>
  <c r="T377"/>
  <c r="R377"/>
  <c r="P377"/>
  <c r="BI372"/>
  <c r="BH372"/>
  <c r="BG372"/>
  <c r="BF372"/>
  <c r="T372"/>
  <c r="R372"/>
  <c r="P372"/>
  <c r="BI367"/>
  <c r="BH367"/>
  <c r="BG367"/>
  <c r="BF367"/>
  <c r="T367"/>
  <c r="R367"/>
  <c r="P367"/>
  <c r="BI365"/>
  <c r="BH365"/>
  <c r="BG365"/>
  <c r="BF365"/>
  <c r="T365"/>
  <c r="R365"/>
  <c r="P365"/>
  <c r="BI360"/>
  <c r="BH360"/>
  <c r="BG360"/>
  <c r="BF360"/>
  <c r="T360"/>
  <c r="R360"/>
  <c r="P360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5"/>
  <c r="BH295"/>
  <c r="BG295"/>
  <c r="BF295"/>
  <c r="T295"/>
  <c r="R295"/>
  <c r="P295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2"/>
  <c r="BH242"/>
  <c r="BG242"/>
  <c r="BF242"/>
  <c r="T242"/>
  <c r="R242"/>
  <c r="P242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5"/>
  <c r="BH195"/>
  <c r="BG195"/>
  <c r="BF195"/>
  <c r="T195"/>
  <c r="R195"/>
  <c r="P195"/>
  <c r="BI192"/>
  <c r="BH192"/>
  <c r="BG192"/>
  <c r="BF192"/>
  <c r="T192"/>
  <c r="R192"/>
  <c r="P192"/>
  <c r="BI187"/>
  <c r="BH187"/>
  <c r="BG187"/>
  <c r="BF187"/>
  <c r="T187"/>
  <c r="R187"/>
  <c r="P187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F90"/>
  <c r="E88"/>
  <c r="F56"/>
  <c r="E54"/>
  <c r="J26"/>
  <c r="E26"/>
  <c r="J93"/>
  <c r="J25"/>
  <c r="J23"/>
  <c r="E23"/>
  <c r="J92"/>
  <c r="J22"/>
  <c r="J20"/>
  <c r="E20"/>
  <c r="F59"/>
  <c r="J19"/>
  <c r="J17"/>
  <c r="E17"/>
  <c r="F92"/>
  <c r="J16"/>
  <c r="J14"/>
  <c r="J56"/>
  <c r="E7"/>
  <c r="E50"/>
  <c i="2" r="J37"/>
  <c r="J36"/>
  <c i="1" r="AY55"/>
  <c i="2" r="J35"/>
  <c i="1" r="AX55"/>
  <c i="2" r="BI104"/>
  <c r="BH104"/>
  <c r="BG104"/>
  <c r="BF104"/>
  <c r="T104"/>
  <c r="T103"/>
  <c r="R104"/>
  <c r="R103"/>
  <c r="P104"/>
  <c r="P103"/>
  <c r="BI101"/>
  <c r="BH101"/>
  <c r="BG101"/>
  <c r="BF101"/>
  <c r="T101"/>
  <c r="T100"/>
  <c r="R101"/>
  <c r="R100"/>
  <c r="P101"/>
  <c r="P100"/>
  <c r="BI98"/>
  <c r="BH98"/>
  <c r="BG98"/>
  <c r="BF98"/>
  <c r="T98"/>
  <c r="T97"/>
  <c r="R98"/>
  <c r="R97"/>
  <c r="P98"/>
  <c r="P97"/>
  <c r="BI95"/>
  <c r="BH95"/>
  <c r="BG95"/>
  <c r="BF95"/>
  <c r="T95"/>
  <c r="T94"/>
  <c r="R95"/>
  <c r="R94"/>
  <c r="P95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81"/>
  <c r="J14"/>
  <c r="J12"/>
  <c r="J79"/>
  <c r="E7"/>
  <c r="E75"/>
  <c i="1" r="L50"/>
  <c r="AM50"/>
  <c r="AM49"/>
  <c r="L49"/>
  <c r="AM47"/>
  <c r="L47"/>
  <c r="L45"/>
  <c r="L44"/>
  <c i="3" r="BK306"/>
  <c i="4" r="J156"/>
  <c i="6" r="BK231"/>
  <c i="7" r="BK226"/>
  <c i="3" r="BK419"/>
  <c r="J392"/>
  <c r="BK428"/>
  <c i="6" r="BK298"/>
  <c i="7" r="BK192"/>
  <c r="BK90"/>
  <c i="3" r="BK250"/>
  <c r="J592"/>
  <c r="BK117"/>
  <c i="6" r="BK132"/>
  <c r="BK287"/>
  <c i="7" r="J218"/>
  <c r="BK201"/>
  <c i="3" r="J539"/>
  <c i="7" r="BK224"/>
  <c i="3" r="J187"/>
  <c r="J564"/>
  <c r="BK536"/>
  <c i="4" r="J125"/>
  <c i="7" r="BK170"/>
  <c i="3" r="BK498"/>
  <c r="J303"/>
  <c r="J510"/>
  <c i="5" r="BK108"/>
  <c i="6" r="J319"/>
  <c i="7" r="J226"/>
  <c i="3" r="J446"/>
  <c r="J192"/>
  <c r="BK219"/>
  <c r="BK494"/>
  <c i="4" r="BK169"/>
  <c i="3" r="J122"/>
  <c i="6" r="BK334"/>
  <c r="J142"/>
  <c i="3" r="BK332"/>
  <c r="BK303"/>
  <c i="5" r="J102"/>
  <c i="7" r="J271"/>
  <c r="J260"/>
  <c i="3" r="J335"/>
  <c i="6" r="BK211"/>
  <c i="7" r="J210"/>
  <c i="3" r="J300"/>
  <c r="BK192"/>
  <c i="6" r="BK95"/>
  <c i="7" r="J153"/>
  <c i="3" r="J216"/>
  <c r="J428"/>
  <c r="BK564"/>
  <c i="6" r="J298"/>
  <c i="7" r="J107"/>
  <c i="3" r="J233"/>
  <c r="J102"/>
  <c r="BK187"/>
  <c r="J128"/>
  <c r="BK395"/>
  <c r="J258"/>
  <c i="5" r="J120"/>
  <c i="6" r="J340"/>
  <c i="7" r="BK173"/>
  <c i="3" r="J270"/>
  <c i="4" r="BK159"/>
  <c i="6" r="J228"/>
  <c i="7" r="BK175"/>
  <c r="BK131"/>
  <c i="3" r="J396"/>
  <c i="6" r="J247"/>
  <c i="7" r="J104"/>
  <c r="J93"/>
  <c i="3" r="J253"/>
  <c r="BK543"/>
  <c i="4" r="BK104"/>
  <c i="6" r="BK307"/>
  <c r="BK163"/>
  <c i="7" r="J250"/>
  <c i="2" r="BK98"/>
  <c i="3" r="BK365"/>
  <c r="BK159"/>
  <c i="6" r="J287"/>
  <c i="7" r="BK126"/>
  <c i="3" r="BK201"/>
  <c r="BK510"/>
  <c r="BK268"/>
  <c i="6" r="J101"/>
  <c i="7" r="BK134"/>
  <c i="2" r="J34"/>
  <c i="6" r="J264"/>
  <c i="3" r="BK479"/>
  <c r="J201"/>
  <c i="5" r="J93"/>
  <c i="7" r="J148"/>
  <c i="3" r="BK518"/>
  <c r="J283"/>
  <c i="4" r="J179"/>
  <c i="6" r="J201"/>
  <c i="7" r="BK271"/>
  <c i="3" r="J312"/>
  <c r="J590"/>
  <c r="J148"/>
  <c i="5" r="BK99"/>
  <c i="6" r="BK324"/>
  <c i="7" r="BK196"/>
  <c r="J181"/>
  <c i="3" r="BK125"/>
  <c i="4" r="BK188"/>
  <c i="6" r="BK319"/>
  <c r="J107"/>
  <c r="J354"/>
  <c i="7" r="BK264"/>
  <c r="J199"/>
  <c i="6" r="BK151"/>
  <c i="7" r="BK210"/>
  <c i="3" r="J214"/>
  <c r="J540"/>
  <c r="BK122"/>
  <c i="6" r="BK311"/>
  <c r="J327"/>
  <c i="3" r="BK463"/>
  <c r="BK407"/>
  <c i="4" r="BK93"/>
  <c i="6" r="BK217"/>
  <c r="J364"/>
  <c i="2" r="BK90"/>
  <c i="3" r="J204"/>
  <c r="J318"/>
  <c r="BK222"/>
  <c i="6" r="BK228"/>
  <c i="7" r="J96"/>
  <c i="1" r="AS56"/>
  <c i="4" r="J141"/>
  <c i="6" r="J347"/>
  <c i="3" r="BK167"/>
  <c i="4" r="J105"/>
  <c i="5" r="J96"/>
  <c i="7" r="J264"/>
  <c r="J295"/>
  <c i="2" r="J95"/>
  <c i="4" r="J159"/>
  <c i="7" r="J232"/>
  <c i="2" r="J101"/>
  <c i="3" r="BK164"/>
  <c r="BK360"/>
  <c i="6" r="J92"/>
  <c i="2" r="BK92"/>
  <c i="3" r="BK283"/>
  <c r="BK207"/>
  <c i="4" r="BK97"/>
  <c i="6" r="BK364"/>
  <c i="7" r="BK168"/>
  <c i="3" r="J342"/>
  <c r="J280"/>
  <c r="BK423"/>
  <c r="J568"/>
  <c r="BK585"/>
  <c r="J466"/>
  <c i="6" r="BK219"/>
  <c i="7" r="BK104"/>
  <c r="J205"/>
  <c i="3" r="J195"/>
  <c r="J543"/>
  <c r="BK312"/>
  <c i="2" r="J88"/>
  <c i="3" r="J348"/>
  <c r="BK555"/>
  <c i="5" r="J99"/>
  <c i="6" r="BK313"/>
  <c i="7" r="BK237"/>
  <c i="3" r="BK501"/>
  <c r="J320"/>
  <c r="BK142"/>
  <c i="4" r="BK138"/>
  <c i="6" r="J275"/>
  <c i="7" r="J278"/>
  <c i="3" r="J111"/>
  <c r="J326"/>
  <c r="J440"/>
  <c i="6" r="J123"/>
  <c r="J154"/>
  <c i="7" r="BK285"/>
  <c i="3" r="J219"/>
  <c r="J309"/>
  <c r="J551"/>
  <c i="4" r="BK131"/>
  <c i="2" r="J90"/>
  <c i="3" r="J479"/>
  <c r="J407"/>
  <c i="4" r="J97"/>
  <c i="6" r="J344"/>
  <c i="7" r="J126"/>
  <c i="3" r="BK273"/>
  <c r="J530"/>
  <c i="5" r="BK111"/>
  <c i="6" r="BK340"/>
  <c i="7" r="J159"/>
  <c i="3" r="J236"/>
  <c i="5" r="J90"/>
  <c i="6" r="BK267"/>
  <c i="7" r="J282"/>
  <c i="3" r="J230"/>
  <c r="BK195"/>
  <c i="4" r="J185"/>
  <c i="7" r="J221"/>
  <c r="BK165"/>
  <c i="3" r="BK539"/>
  <c r="J544"/>
  <c i="6" r="J281"/>
  <c r="J219"/>
  <c i="7" r="BK273"/>
  <c i="3" r="BK309"/>
  <c r="BK335"/>
  <c i="6" r="BK275"/>
  <c i="7" r="BK199"/>
  <c r="BK205"/>
  <c i="2" r="F36"/>
  <c i="3" r="J416"/>
  <c r="J332"/>
  <c r="BK408"/>
  <c i="6" r="J190"/>
  <c r="J132"/>
  <c i="7" r="BK289"/>
  <c i="3" r="BK387"/>
  <c i="5" r="BK93"/>
  <c i="6" r="BK302"/>
  <c i="7" r="J162"/>
  <c r="BK178"/>
  <c r="J113"/>
  <c i="3" r="J265"/>
  <c r="BK384"/>
  <c i="6" r="BK113"/>
  <c r="J316"/>
  <c r="J163"/>
  <c i="3" r="BK247"/>
  <c r="J222"/>
  <c i="6" r="BK187"/>
  <c r="BK222"/>
  <c i="7" r="BK110"/>
  <c i="3" r="BK342"/>
  <c r="J365"/>
  <c i="4" r="BK141"/>
  <c i="6" r="J168"/>
  <c i="7" r="J101"/>
  <c r="J184"/>
  <c i="4" r="BK105"/>
  <c i="7" r="J292"/>
  <c i="3" r="BK452"/>
  <c i="4" r="BK162"/>
  <c i="6" r="BK168"/>
  <c i="7" r="J165"/>
  <c i="3" r="J438"/>
  <c r="BK592"/>
  <c i="2" r="F37"/>
  <c r="J92"/>
  <c i="3" r="J408"/>
  <c r="BK176"/>
  <c r="BK261"/>
  <c i="4" r="BK116"/>
  <c i="6" r="J324"/>
  <c i="3" r="BK578"/>
  <c i="4" r="BK113"/>
  <c i="6" r="J226"/>
  <c r="J151"/>
  <c r="BK173"/>
  <c i="3" r="BK581"/>
  <c r="J340"/>
  <c r="J555"/>
  <c i="4" r="J162"/>
  <c i="6" r="BK117"/>
  <c r="J117"/>
  <c i="3" r="J323"/>
  <c r="BK315"/>
  <c r="J108"/>
  <c i="4" r="J100"/>
  <c i="6" r="J214"/>
  <c r="J187"/>
  <c r="J307"/>
  <c i="7" r="BK232"/>
  <c r="BK187"/>
  <c i="3" r="BK242"/>
  <c r="J353"/>
  <c i="4" r="J103"/>
  <c i="3" r="J181"/>
  <c r="J552"/>
  <c i="4" r="BK119"/>
  <c i="6" r="BK208"/>
  <c i="3" r="J372"/>
  <c i="6" r="BK347"/>
  <c i="7" r="J256"/>
  <c i="3" r="J131"/>
  <c r="J388"/>
  <c i="5" r="BK123"/>
  <c i="6" r="BK179"/>
  <c i="7" r="BK215"/>
  <c i="3" r="BK345"/>
  <c r="J256"/>
  <c i="4" r="J104"/>
  <c i="6" r="J198"/>
  <c i="7" r="BK229"/>
  <c i="3" r="J504"/>
  <c r="J329"/>
  <c r="J578"/>
  <c r="BK391"/>
  <c i="4" r="J176"/>
  <c i="6" r="J208"/>
  <c i="7" r="J235"/>
  <c r="BK260"/>
  <c i="3" r="J315"/>
  <c r="BK379"/>
  <c i="4" r="BK176"/>
  <c r="J113"/>
  <c i="5" r="BK120"/>
  <c i="6" r="J360"/>
  <c i="3" r="BK392"/>
  <c r="J159"/>
  <c r="J142"/>
  <c i="4" r="J106"/>
  <c i="5" r="BK96"/>
  <c i="6" r="BK203"/>
  <c i="7" r="BK137"/>
  <c i="6" r="BK327"/>
  <c r="BK157"/>
  <c r="J203"/>
  <c r="BK264"/>
  <c i="7" r="BK101"/>
  <c i="3" r="J261"/>
  <c i="4" r="J138"/>
  <c i="6" r="BK123"/>
  <c i="7" r="J285"/>
  <c r="J168"/>
  <c i="2" r="J104"/>
  <c i="3" r="J452"/>
  <c i="5" r="BK114"/>
  <c i="6" r="BK154"/>
  <c r="BK269"/>
  <c r="J113"/>
  <c i="7" r="J192"/>
  <c i="3" r="BK295"/>
  <c i="5" r="J117"/>
  <c i="6" r="BK196"/>
  <c i="7" r="J298"/>
  <c i="3" r="J384"/>
  <c r="J404"/>
  <c i="6" r="J231"/>
  <c i="7" r="J229"/>
  <c r="J243"/>
  <c i="3" r="BK230"/>
  <c r="J411"/>
  <c i="7" r="J187"/>
  <c i="3" r="BK351"/>
  <c i="6" r="J146"/>
  <c i="7" r="J178"/>
  <c i="3" r="BK280"/>
  <c r="BK552"/>
  <c r="BK265"/>
  <c i="6" r="BK255"/>
  <c i="3" r="BK547"/>
  <c r="BK466"/>
  <c r="BK377"/>
  <c i="4" r="BK144"/>
  <c i="3" r="BK181"/>
  <c r="BK102"/>
  <c r="J167"/>
  <c r="J360"/>
  <c r="J306"/>
  <c r="J387"/>
  <c i="7" r="BK292"/>
  <c i="3" r="J295"/>
  <c r="BK256"/>
  <c r="BK300"/>
  <c r="BK568"/>
  <c i="4" r="J173"/>
  <c i="2" r="BK88"/>
  <c i="3" r="BK214"/>
  <c r="J581"/>
  <c i="4" r="BK103"/>
  <c i="6" r="J351"/>
  <c r="J366"/>
  <c i="3" r="BK340"/>
  <c r="BK540"/>
  <c r="BK99"/>
  <c r="BK372"/>
  <c i="5" r="BK90"/>
  <c i="6" r="J311"/>
  <c i="3" r="BK318"/>
  <c r="J463"/>
  <c r="J585"/>
  <c i="4" r="J144"/>
  <c i="7" r="J170"/>
  <c i="2" r="BK104"/>
  <c i="3" r="J559"/>
  <c r="BK551"/>
  <c r="J475"/>
  <c i="4" r="BK179"/>
  <c i="7" r="BK253"/>
  <c i="3" r="J289"/>
  <c r="BK108"/>
  <c r="J268"/>
  <c i="6" r="BK292"/>
  <c i="7" r="BK184"/>
  <c i="3" r="J351"/>
  <c r="J176"/>
  <c i="4" r="BK183"/>
  <c i="3" r="BK524"/>
  <c r="J494"/>
  <c i="4" r="BK100"/>
  <c i="7" r="J289"/>
  <c r="J90"/>
  <c i="3" r="BK530"/>
  <c r="BK573"/>
  <c r="BK438"/>
  <c i="6" r="BK281"/>
  <c r="J135"/>
  <c i="7" r="J131"/>
  <c r="BK107"/>
  <c i="3" r="BK544"/>
  <c r="BK204"/>
  <c r="BK276"/>
  <c i="4" r="J93"/>
  <c i="6" r="BK239"/>
  <c i="7" r="J137"/>
  <c r="BK298"/>
  <c i="5" r="BK102"/>
  <c i="6" r="J267"/>
  <c r="J259"/>
  <c i="7" r="J121"/>
  <c r="J116"/>
  <c i="2" r="J98"/>
  <c i="7" r="BK250"/>
  <c i="3" r="BK348"/>
  <c r="BK286"/>
  <c r="BK111"/>
  <c r="J367"/>
  <c i="6" r="BK259"/>
  <c r="BK146"/>
  <c i="7" r="J237"/>
  <c i="3" r="J421"/>
  <c r="J419"/>
  <c r="BK170"/>
  <c i="4" r="J165"/>
  <c i="3" r="J400"/>
  <c r="BK548"/>
  <c r="BK559"/>
  <c r="BK504"/>
  <c i="5" r="BK105"/>
  <c i="6" r="BK198"/>
  <c r="BK344"/>
  <c i="7" r="BK116"/>
  <c i="3" r="J391"/>
  <c r="BK326"/>
  <c r="J518"/>
  <c i="6" r="J239"/>
  <c i="7" r="J253"/>
  <c r="BK162"/>
  <c i="3" r="BK253"/>
  <c r="BK403"/>
  <c r="BK440"/>
  <c i="7" r="J262"/>
  <c r="BK143"/>
  <c i="3" r="BK329"/>
  <c r="J207"/>
  <c i="5" r="BK117"/>
  <c i="6" r="J304"/>
  <c i="3" r="J403"/>
  <c r="BK236"/>
  <c i="6" r="J313"/>
  <c r="J357"/>
  <c i="7" r="BK295"/>
  <c i="3" r="BK227"/>
  <c r="J170"/>
  <c r="J498"/>
  <c i="5" r="J123"/>
  <c i="6" r="J322"/>
  <c i="7" r="BK159"/>
  <c i="3" r="J395"/>
  <c r="J573"/>
  <c r="BK233"/>
  <c r="J250"/>
  <c i="4" r="BK165"/>
  <c i="3" r="J99"/>
  <c r="BK433"/>
  <c r="J423"/>
  <c i="4" r="BK125"/>
  <c i="6" r="J302"/>
  <c r="BK304"/>
  <c i="3" r="J227"/>
  <c i="6" r="J329"/>
  <c r="J217"/>
  <c r="J255"/>
  <c i="7" r="BK93"/>
  <c i="2" r="F35"/>
  <c r="F34"/>
  <c i="4" r="J188"/>
  <c i="6" r="J292"/>
  <c i="7" r="BK113"/>
  <c r="J269"/>
  <c i="3" r="BK258"/>
  <c r="J164"/>
  <c i="5" r="J114"/>
  <c i="6" r="J196"/>
  <c i="3" r="J501"/>
  <c r="BK590"/>
  <c i="4" r="BK150"/>
  <c i="6" r="J157"/>
  <c r="BK201"/>
  <c i="3" r="BK416"/>
  <c r="BK475"/>
  <c i="4" r="BK173"/>
  <c i="6" r="BK329"/>
  <c i="7" r="BK235"/>
  <c i="3" r="BK320"/>
  <c i="4" r="J169"/>
  <c i="6" r="BK366"/>
  <c i="7" r="J173"/>
  <c i="3" r="J151"/>
  <c r="J457"/>
  <c r="BK131"/>
  <c i="5" r="J111"/>
  <c i="6" r="J222"/>
  <c i="7" r="J201"/>
  <c i="3" r="J286"/>
  <c r="J242"/>
  <c r="BK446"/>
  <c i="4" r="BK106"/>
  <c i="5" r="J105"/>
  <c i="3" r="BK400"/>
  <c i="4" r="BK156"/>
  <c i="6" r="J179"/>
  <c r="BK226"/>
  <c r="BK92"/>
  <c i="3" r="J379"/>
  <c i="6" r="BK322"/>
  <c i="7" r="BK121"/>
  <c r="J196"/>
  <c i="2" r="BK101"/>
  <c i="3" r="BK289"/>
  <c i="4" r="J183"/>
  <c i="7" r="J215"/>
  <c r="BK262"/>
  <c i="3" r="BK128"/>
  <c r="BK404"/>
  <c r="J273"/>
  <c i="7" r="J110"/>
  <c r="BK153"/>
  <c r="BK256"/>
  <c i="3" r="BK353"/>
  <c r="J125"/>
  <c r="J524"/>
  <c i="6" r="BK101"/>
  <c i="7" r="BK221"/>
  <c i="3" r="BK457"/>
  <c r="BK148"/>
  <c i="4" r="J131"/>
  <c i="3" r="BK396"/>
  <c r="J276"/>
  <c r="J247"/>
  <c r="J117"/>
  <c i="5" r="J108"/>
  <c i="7" r="BK269"/>
  <c i="3" r="J433"/>
  <c i="6" r="BK190"/>
  <c i="7" r="BK278"/>
  <c i="2" r="BK95"/>
  <c i="4" r="J116"/>
  <c i="6" r="J173"/>
  <c i="7" r="J273"/>
  <c i="3" r="BK399"/>
  <c r="J345"/>
  <c i="4" r="J150"/>
  <c i="6" r="J334"/>
  <c i="7" r="J175"/>
  <c i="3" r="J548"/>
  <c r="BK411"/>
  <c r="J377"/>
  <c r="BK114"/>
  <c i="6" r="J211"/>
  <c i="7" r="BK189"/>
  <c r="BK148"/>
  <c i="6" r="BK247"/>
  <c i="7" r="BK181"/>
  <c r="J189"/>
  <c i="3" r="BK367"/>
  <c r="J483"/>
  <c r="BK421"/>
  <c r="BK483"/>
  <c r="BK388"/>
  <c i="4" r="J119"/>
  <c i="6" r="BK351"/>
  <c r="BK107"/>
  <c r="BK357"/>
  <c i="7" r="J224"/>
  <c i="3" r="BK323"/>
  <c r="BK270"/>
  <c r="J114"/>
  <c i="6" r="BK354"/>
  <c r="BK135"/>
  <c r="BK214"/>
  <c r="J95"/>
  <c i="7" r="BK282"/>
  <c r="BK96"/>
  <c i="3" r="J536"/>
  <c r="J399"/>
  <c i="6" r="BK316"/>
  <c r="BK360"/>
  <c i="7" r="BK218"/>
  <c i="3" r="BK151"/>
  <c r="J547"/>
  <c i="4" r="BK185"/>
  <c i="6" r="J269"/>
  <c i="7" r="BK243"/>
  <c r="J143"/>
  <c i="3" r="BK216"/>
  <c i="6" r="BK142"/>
  <c i="7" r="J134"/>
  <c i="2" l="1" r="BK87"/>
  <c r="J87"/>
  <c r="J61"/>
  <c i="3" r="P264"/>
  <c r="R279"/>
  <c r="P359"/>
  <c r="P584"/>
  <c r="P583"/>
  <c i="4" r="BK182"/>
  <c r="J182"/>
  <c r="J67"/>
  <c i="3" r="T420"/>
  <c i="5" r="BK89"/>
  <c r="J89"/>
  <c r="J65"/>
  <c i="6" r="BK258"/>
  <c r="J258"/>
  <c r="J63"/>
  <c i="3" r="R420"/>
  <c i="5" r="P89"/>
  <c r="P88"/>
  <c r="P87"/>
  <c i="1" r="AU59"/>
  <c i="6" r="P225"/>
  <c r="T301"/>
  <c i="3" r="BK420"/>
  <c r="J420"/>
  <c r="J70"/>
  <c i="4" r="T182"/>
  <c i="6" r="BK225"/>
  <c r="J225"/>
  <c r="J62"/>
  <c r="R301"/>
  <c r="T310"/>
  <c i="2" r="T87"/>
  <c r="T86"/>
  <c r="T85"/>
  <c i="3" r="BK98"/>
  <c r="J98"/>
  <c r="J65"/>
  <c r="BK288"/>
  <c r="J288"/>
  <c r="J68"/>
  <c r="R558"/>
  <c i="7" r="P89"/>
  <c r="BK195"/>
  <c r="J195"/>
  <c r="J62"/>
  <c i="3" r="T98"/>
  <c r="R288"/>
  <c r="P558"/>
  <c i="4" r="R182"/>
  <c i="6" r="T91"/>
  <c r="BK343"/>
  <c r="J343"/>
  <c r="J66"/>
  <c i="7" r="P195"/>
  <c i="2" r="P87"/>
  <c r="P86"/>
  <c r="P85"/>
  <c i="1" r="AU55"/>
  <c i="3" r="BK264"/>
  <c r="J264"/>
  <c r="J66"/>
  <c r="P279"/>
  <c r="R359"/>
  <c r="R584"/>
  <c r="R583"/>
  <c i="4" r="P182"/>
  <c i="5" r="T89"/>
  <c r="T88"/>
  <c r="T87"/>
  <c i="6" r="P91"/>
  <c r="R225"/>
  <c r="P301"/>
  <c r="R310"/>
  <c r="P343"/>
  <c r="R363"/>
  <c r="R362"/>
  <c i="7" r="T89"/>
  <c r="R195"/>
  <c r="BK259"/>
  <c r="J259"/>
  <c r="J65"/>
  <c i="3" r="P420"/>
  <c i="7" r="BK89"/>
  <c r="J89"/>
  <c r="J61"/>
  <c r="T204"/>
  <c r="P249"/>
  <c r="R259"/>
  <c i="2" r="R87"/>
  <c r="R86"/>
  <c r="R85"/>
  <c i="3" r="R98"/>
  <c r="T288"/>
  <c r="T558"/>
  <c i="4" r="P96"/>
  <c r="P91"/>
  <c r="P90"/>
  <c i="1" r="AU58"/>
  <c i="6" r="R258"/>
  <c r="BK310"/>
  <c r="J310"/>
  <c r="J65"/>
  <c r="R343"/>
  <c r="P363"/>
  <c r="P362"/>
  <c i="7" r="R89"/>
  <c r="T195"/>
  <c r="BK249"/>
  <c r="J249"/>
  <c r="J64"/>
  <c r="T259"/>
  <c i="3" r="P98"/>
  <c r="P97"/>
  <c r="P96"/>
  <c i="1" r="AU57"/>
  <c i="3" r="P288"/>
  <c r="BK558"/>
  <c r="J558"/>
  <c r="J71"/>
  <c i="4" r="BK96"/>
  <c r="J96"/>
  <c r="J66"/>
  <c i="6" r="BK91"/>
  <c r="P258"/>
  <c i="7" r="P204"/>
  <c r="R249"/>
  <c r="P281"/>
  <c i="3" r="R264"/>
  <c r="BK279"/>
  <c r="J279"/>
  <c r="J67"/>
  <c r="BK359"/>
  <c r="J359"/>
  <c r="J69"/>
  <c r="BK584"/>
  <c r="J584"/>
  <c r="J74"/>
  <c i="4" r="T96"/>
  <c r="T91"/>
  <c r="T90"/>
  <c i="5" r="R89"/>
  <c r="R88"/>
  <c r="R87"/>
  <c i="6" r="R91"/>
  <c r="R90"/>
  <c r="R89"/>
  <c r="T258"/>
  <c i="7" r="BK204"/>
  <c r="J204"/>
  <c r="J63"/>
  <c r="P259"/>
  <c r="R281"/>
  <c i="3" r="T264"/>
  <c r="T279"/>
  <c r="T359"/>
  <c r="T584"/>
  <c r="T583"/>
  <c i="4" r="R96"/>
  <c r="R91"/>
  <c r="R90"/>
  <c i="6" r="T225"/>
  <c r="BK301"/>
  <c r="J301"/>
  <c r="J64"/>
  <c r="P310"/>
  <c r="T343"/>
  <c r="BK363"/>
  <c r="BK362"/>
  <c r="J362"/>
  <c r="J68"/>
  <c r="T363"/>
  <c r="T362"/>
  <c i="7" r="R204"/>
  <c r="T249"/>
  <c r="BK281"/>
  <c r="J281"/>
  <c r="J66"/>
  <c r="T281"/>
  <c i="2" r="BK100"/>
  <c r="J100"/>
  <c r="J64"/>
  <c i="3" r="BK580"/>
  <c r="J580"/>
  <c r="J72"/>
  <c i="4" r="BK187"/>
  <c r="J187"/>
  <c r="J68"/>
  <c r="BK92"/>
  <c r="BK91"/>
  <c r="BK90"/>
  <c r="J90"/>
  <c r="J63"/>
  <c i="6" r="BK359"/>
  <c r="J359"/>
  <c r="J67"/>
  <c i="2" r="BK97"/>
  <c r="J97"/>
  <c r="J63"/>
  <c r="BK103"/>
  <c r="J103"/>
  <c r="J65"/>
  <c r="BK94"/>
  <c r="J94"/>
  <c r="J62"/>
  <c i="7" r="BK297"/>
  <c r="J297"/>
  <c r="J67"/>
  <c r="J55"/>
  <c r="J52"/>
  <c r="BE93"/>
  <c r="BE121"/>
  <c r="BE126"/>
  <c r="BE131"/>
  <c r="BE134"/>
  <c r="BE162"/>
  <c r="BE173"/>
  <c r="BE199"/>
  <c r="BE218"/>
  <c r="BE260"/>
  <c r="F83"/>
  <c r="BE137"/>
  <c r="BE168"/>
  <c r="BE282"/>
  <c r="BE285"/>
  <c r="BE292"/>
  <c r="BE295"/>
  <c r="BE159"/>
  <c r="BE165"/>
  <c r="BE215"/>
  <c r="BE271"/>
  <c i="6" r="J91"/>
  <c r="J61"/>
  <c i="7" r="J83"/>
  <c r="BE96"/>
  <c r="BE101"/>
  <c r="BE170"/>
  <c r="BE232"/>
  <c r="BE289"/>
  <c r="BE298"/>
  <c r="BE104"/>
  <c r="BE175"/>
  <c r="BE196"/>
  <c r="BE224"/>
  <c r="BE269"/>
  <c i="6" r="J363"/>
  <c r="J69"/>
  <c i="7" r="E48"/>
  <c r="BE113"/>
  <c r="BE205"/>
  <c r="BE221"/>
  <c r="BE243"/>
  <c r="BE273"/>
  <c r="BE110"/>
  <c r="BE192"/>
  <c r="BE226"/>
  <c r="BE253"/>
  <c r="BE107"/>
  <c r="BE184"/>
  <c r="BE235"/>
  <c r="BE262"/>
  <c r="F84"/>
  <c r="BE237"/>
  <c r="BE90"/>
  <c r="BE153"/>
  <c r="BE187"/>
  <c r="BE189"/>
  <c r="BE201"/>
  <c r="BE229"/>
  <c r="BE278"/>
  <c r="BE116"/>
  <c r="BE143"/>
  <c r="BE148"/>
  <c r="BE178"/>
  <c r="BE181"/>
  <c r="BE210"/>
  <c r="BE250"/>
  <c r="BE256"/>
  <c r="BE264"/>
  <c i="6" r="F54"/>
  <c r="BE154"/>
  <c r="BE157"/>
  <c r="BE168"/>
  <c r="BE226"/>
  <c r="BE231"/>
  <c r="BE247"/>
  <c r="J55"/>
  <c r="BE135"/>
  <c r="BE198"/>
  <c r="BE201"/>
  <c r="BE203"/>
  <c r="BE255"/>
  <c r="BE364"/>
  <c r="J52"/>
  <c r="F55"/>
  <c r="BE187"/>
  <c r="BE196"/>
  <c r="BE313"/>
  <c r="BE366"/>
  <c r="BE292"/>
  <c r="BE322"/>
  <c r="BE327"/>
  <c r="BE344"/>
  <c r="BE360"/>
  <c r="E48"/>
  <c r="BE92"/>
  <c r="BE95"/>
  <c r="BE173"/>
  <c r="BE267"/>
  <c r="BE281"/>
  <c r="BE298"/>
  <c r="BE319"/>
  <c r="BE324"/>
  <c r="BE101"/>
  <c r="BE132"/>
  <c r="BE142"/>
  <c r="BE179"/>
  <c r="BE259"/>
  <c r="BE269"/>
  <c r="BE311"/>
  <c r="BE334"/>
  <c r="BE146"/>
  <c r="BE151"/>
  <c r="BE163"/>
  <c r="BE214"/>
  <c r="BE222"/>
  <c r="BE316"/>
  <c r="BE329"/>
  <c r="BE351"/>
  <c r="BE357"/>
  <c r="J54"/>
  <c r="BE107"/>
  <c r="BE211"/>
  <c r="BE239"/>
  <c r="BE275"/>
  <c r="BE123"/>
  <c r="BE219"/>
  <c r="BE228"/>
  <c r="BE302"/>
  <c r="BE304"/>
  <c r="BE307"/>
  <c r="BE340"/>
  <c r="BE347"/>
  <c r="BE354"/>
  <c i="5" r="BK88"/>
  <c r="J88"/>
  <c r="J64"/>
  <c i="6" r="BE113"/>
  <c r="BE117"/>
  <c r="BE190"/>
  <c r="BE208"/>
  <c r="BE217"/>
  <c r="BE264"/>
  <c r="BE287"/>
  <c i="5" r="J56"/>
  <c r="E75"/>
  <c r="BE99"/>
  <c i="4" r="J92"/>
  <c r="J65"/>
  <c i="5" r="J84"/>
  <c r="BE117"/>
  <c i="4" r="J91"/>
  <c r="J64"/>
  <c i="5" r="BE114"/>
  <c r="J58"/>
  <c r="BE90"/>
  <c r="BE102"/>
  <c r="BE105"/>
  <c r="F59"/>
  <c r="BE96"/>
  <c r="F58"/>
  <c r="BE111"/>
  <c r="BE93"/>
  <c r="BE108"/>
  <c r="BE120"/>
  <c r="BE123"/>
  <c i="4" r="F87"/>
  <c r="BE105"/>
  <c r="J56"/>
  <c r="BE113"/>
  <c r="BE144"/>
  <c r="BE119"/>
  <c r="F86"/>
  <c r="BE116"/>
  <c r="BE150"/>
  <c r="BE165"/>
  <c r="BE183"/>
  <c r="BE176"/>
  <c r="BE185"/>
  <c r="BE188"/>
  <c i="3" r="BK97"/>
  <c r="J97"/>
  <c r="J64"/>
  <c i="4" r="BE93"/>
  <c r="BE138"/>
  <c r="J86"/>
  <c r="BE100"/>
  <c r="BE179"/>
  <c i="3" r="BK583"/>
  <c r="J583"/>
  <c r="J73"/>
  <c i="4" r="E50"/>
  <c r="J59"/>
  <c r="BE106"/>
  <c r="BE141"/>
  <c r="BE104"/>
  <c r="BE131"/>
  <c r="BE103"/>
  <c r="BE162"/>
  <c r="BE169"/>
  <c r="BE97"/>
  <c r="BE125"/>
  <c r="BE156"/>
  <c r="BE159"/>
  <c r="BE173"/>
  <c i="3" r="F58"/>
  <c r="J90"/>
  <c r="BE236"/>
  <c r="BE258"/>
  <c r="BE270"/>
  <c r="BE411"/>
  <c r="BE419"/>
  <c r="BE108"/>
  <c r="BE201"/>
  <c r="BE204"/>
  <c r="BE230"/>
  <c r="BE247"/>
  <c r="BE303"/>
  <c r="BE335"/>
  <c r="BE399"/>
  <c r="BE446"/>
  <c r="BE457"/>
  <c r="BE539"/>
  <c r="BE547"/>
  <c r="J59"/>
  <c r="BE181"/>
  <c r="BE261"/>
  <c r="BE318"/>
  <c r="BE326"/>
  <c r="BE367"/>
  <c r="BE372"/>
  <c r="BE377"/>
  <c r="BE395"/>
  <c r="BE408"/>
  <c r="BE428"/>
  <c r="BE501"/>
  <c r="BE551"/>
  <c r="BE559"/>
  <c r="BE585"/>
  <c r="BE590"/>
  <c i="2" r="BK86"/>
  <c r="BK85"/>
  <c r="J85"/>
  <c i="3" r="BE125"/>
  <c r="BE128"/>
  <c r="BE131"/>
  <c r="BE167"/>
  <c r="BE216"/>
  <c r="BE256"/>
  <c r="BE273"/>
  <c r="BE289"/>
  <c r="BE345"/>
  <c r="BE379"/>
  <c r="BE416"/>
  <c r="BE518"/>
  <c r="BE578"/>
  <c r="BE159"/>
  <c r="BE176"/>
  <c r="BE214"/>
  <c r="BE250"/>
  <c r="BE340"/>
  <c r="BE348"/>
  <c r="BE396"/>
  <c r="BE564"/>
  <c r="BE568"/>
  <c r="BE573"/>
  <c r="BE581"/>
  <c r="BE592"/>
  <c r="E84"/>
  <c r="BE102"/>
  <c r="BE329"/>
  <c r="BE384"/>
  <c r="BE475"/>
  <c r="BE99"/>
  <c r="BE151"/>
  <c r="BE164"/>
  <c r="BE222"/>
  <c r="BE233"/>
  <c r="BE306"/>
  <c r="BE320"/>
  <c r="BE360"/>
  <c r="BE391"/>
  <c r="BE404"/>
  <c r="BE438"/>
  <c r="BE498"/>
  <c r="BE510"/>
  <c r="BE536"/>
  <c r="BE544"/>
  <c r="BE552"/>
  <c r="J58"/>
  <c r="BE114"/>
  <c r="BE122"/>
  <c r="BE170"/>
  <c r="BE219"/>
  <c r="BE253"/>
  <c r="BE286"/>
  <c r="BE300"/>
  <c r="BE315"/>
  <c r="BE353"/>
  <c r="BE400"/>
  <c r="BE433"/>
  <c r="BE479"/>
  <c r="BE543"/>
  <c r="BE555"/>
  <c r="F93"/>
  <c r="BE195"/>
  <c r="BE242"/>
  <c r="BE276"/>
  <c r="BE280"/>
  <c r="BE388"/>
  <c r="BE407"/>
  <c r="BE504"/>
  <c r="BE117"/>
  <c r="BE148"/>
  <c r="BE268"/>
  <c r="BE295"/>
  <c r="BE323"/>
  <c r="BE403"/>
  <c r="BE423"/>
  <c r="BE452"/>
  <c r="BE111"/>
  <c r="BE142"/>
  <c r="BE207"/>
  <c r="BE227"/>
  <c r="BE265"/>
  <c r="BE312"/>
  <c r="BE332"/>
  <c r="BE342"/>
  <c r="BE351"/>
  <c r="BE392"/>
  <c r="BE421"/>
  <c r="BE466"/>
  <c r="BE483"/>
  <c r="BE524"/>
  <c r="BE540"/>
  <c r="BE548"/>
  <c r="BE187"/>
  <c r="BE192"/>
  <c r="BE283"/>
  <c r="BE309"/>
  <c r="BE365"/>
  <c r="BE387"/>
  <c r="BE440"/>
  <c r="BE463"/>
  <c r="BE494"/>
  <c r="BE530"/>
  <c i="1" r="BC55"/>
  <c i="2" r="E48"/>
  <c r="J52"/>
  <c r="F54"/>
  <c r="J54"/>
  <c r="F55"/>
  <c r="J55"/>
  <c r="BE95"/>
  <c i="1" r="BA55"/>
  <c r="BD55"/>
  <c i="2" r="BE90"/>
  <c r="BE92"/>
  <c r="BE104"/>
  <c r="BE88"/>
  <c r="BE98"/>
  <c r="BE101"/>
  <c i="1" r="AW55"/>
  <c r="BB55"/>
  <c i="3" r="F38"/>
  <c i="1" r="BC57"/>
  <c i="7" r="J34"/>
  <c i="1" r="AW61"/>
  <c i="6" r="F34"/>
  <c i="1" r="BA60"/>
  <c i="7" r="F36"/>
  <c i="1" r="BC61"/>
  <c i="3" r="F37"/>
  <c i="1" r="BB57"/>
  <c i="3" r="F36"/>
  <c i="1" r="BA57"/>
  <c i="4" r="F39"/>
  <c i="1" r="BD58"/>
  <c i="4" r="F38"/>
  <c i="1" r="BC58"/>
  <c i="7" r="F37"/>
  <c i="1" r="BD61"/>
  <c i="5" r="F39"/>
  <c i="1" r="BD59"/>
  <c i="2" r="J30"/>
  <c i="5" r="F37"/>
  <c i="1" r="BB59"/>
  <c i="6" r="J34"/>
  <c i="1" r="AW60"/>
  <c i="3" r="J36"/>
  <c i="1" r="AW57"/>
  <c i="4" r="F37"/>
  <c i="1" r="BB58"/>
  <c i="6" r="F36"/>
  <c i="1" r="BC60"/>
  <c r="AS54"/>
  <c i="6" r="F37"/>
  <c i="1" r="BD60"/>
  <c i="3" r="F39"/>
  <c i="1" r="BD57"/>
  <c i="5" r="J36"/>
  <c i="1" r="AW59"/>
  <c i="4" r="J36"/>
  <c i="1" r="AW58"/>
  <c i="4" r="F36"/>
  <c i="1" r="BA58"/>
  <c i="5" r="F36"/>
  <c i="1" r="BA59"/>
  <c i="6" r="F35"/>
  <c i="1" r="BB60"/>
  <c i="7" r="F34"/>
  <c i="1" r="BA61"/>
  <c i="4" r="J32"/>
  <c i="5" r="F38"/>
  <c i="1" r="BC59"/>
  <c i="7" r="F35"/>
  <c i="1" r="BB61"/>
  <c i="3" l="1" r="R97"/>
  <c r="R96"/>
  <c i="6" r="T90"/>
  <c r="T89"/>
  <c i="7" r="R88"/>
  <c r="R87"/>
  <c r="T88"/>
  <c r="T87"/>
  <c r="P88"/>
  <c r="P87"/>
  <c i="1" r="AU61"/>
  <c i="6" r="P90"/>
  <c r="P89"/>
  <c i="1" r="AU60"/>
  <c i="3" r="T97"/>
  <c r="T96"/>
  <c i="6" r="BK90"/>
  <c r="BK89"/>
  <c r="J89"/>
  <c i="7" r="BK88"/>
  <c r="J88"/>
  <c r="J60"/>
  <c i="5" r="BK87"/>
  <c r="J87"/>
  <c r="J63"/>
  <c i="1" r="AG58"/>
  <c i="3" r="BK96"/>
  <c r="J96"/>
  <c i="1" r="AG55"/>
  <c i="2" r="J59"/>
  <c r="J86"/>
  <c r="J60"/>
  <c i="1" r="BB56"/>
  <c r="AX56"/>
  <c i="7" r="J33"/>
  <c i="1" r="AV61"/>
  <c r="AT61"/>
  <c i="2" r="J33"/>
  <c i="1" r="AV55"/>
  <c r="AT55"/>
  <c r="AN55"/>
  <c r="BC56"/>
  <c r="BD56"/>
  <c i="4" r="J35"/>
  <c i="1" r="AV58"/>
  <c r="AT58"/>
  <c r="AN58"/>
  <c r="AU56"/>
  <c r="AU54"/>
  <c i="3" r="J35"/>
  <c i="1" r="AV57"/>
  <c r="AT57"/>
  <c i="6" r="J33"/>
  <c i="1" r="AV60"/>
  <c r="AT60"/>
  <c i="2" r="F33"/>
  <c i="1" r="AZ55"/>
  <c i="3" r="J32"/>
  <c i="1" r="AG57"/>
  <c i="4" r="F35"/>
  <c i="1" r="AZ58"/>
  <c i="5" r="F35"/>
  <c i="1" r="AZ59"/>
  <c i="5" r="J35"/>
  <c i="1" r="AV59"/>
  <c r="AT59"/>
  <c i="6" r="F33"/>
  <c i="1" r="AZ60"/>
  <c i="3" r="F35"/>
  <c i="1" r="AZ57"/>
  <c r="BA56"/>
  <c r="AW56"/>
  <c i="7" r="F33"/>
  <c i="1" r="AZ61"/>
  <c i="6" r="J30"/>
  <c i="1" r="AG60"/>
  <c i="7" l="1" r="BK87"/>
  <c r="J87"/>
  <c i="6" r="J59"/>
  <c r="J90"/>
  <c r="J60"/>
  <c r="J39"/>
  <c i="1" r="AN57"/>
  <c i="3" r="J63"/>
  <c i="4" r="J41"/>
  <c i="3" r="J41"/>
  <c i="2" r="J39"/>
  <c i="1" r="AN60"/>
  <c r="BD54"/>
  <c r="W33"/>
  <c r="BB54"/>
  <c r="W31"/>
  <c r="BA54"/>
  <c r="AW54"/>
  <c r="AK30"/>
  <c r="BC54"/>
  <c r="AY54"/>
  <c i="5" r="J32"/>
  <c i="1" r="AG59"/>
  <c r="AG56"/>
  <c i="7" r="J30"/>
  <c i="1" r="AG61"/>
  <c r="AY56"/>
  <c r="AZ56"/>
  <c r="AV56"/>
  <c r="AT56"/>
  <c i="7" l="1" r="J39"/>
  <c r="J59"/>
  <c i="1" r="AN56"/>
  <c i="5" r="J41"/>
  <c i="1" r="AN59"/>
  <c r="AN61"/>
  <c r="AX54"/>
  <c r="W32"/>
  <c r="AZ54"/>
  <c r="AV54"/>
  <c r="AK29"/>
  <c r="W30"/>
  <c r="AG54"/>
  <c r="AK26"/>
  <c l="1"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<sst xmlns="http://schemas.openxmlformats.org/spreadsheetml/2006/main">
  <si>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</si>
  <si>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</si>
  <si>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</si>
  <si>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</si>
  <si>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</si>
  <si>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{0864bdcf-bc6a-4a58-81be-1232efc8265d}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</si>
  <si>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</si>
  <si>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</si>
  <si>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</si>
  <si>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</si>
  <si>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</si>
  <si>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</si>
  <si>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</si>
  <si>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</si>
  <si>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2565-01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</si>
  <si>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</si>
  <si>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</si>
  <si>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Věstonická – oprava komunikace a chodníků. Úsek Čejkovická – Pálavské náměstí</t>
  </si>
  <si>
    <t>KSO:</t>
  </si>
  <si>
    <t/>
  </si>
  <si>
    <t>CC-CZ:</t>
  </si>
  <si>
    <t>Místo:</t>
  </si>
  <si>
    <t xml:space="preserve"> </t>
  </si>
  <si>
    <t>Datum:</t>
  </si>
  <si>
    <t>25. 11. 2024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</si>
  <si>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</si>
  <si>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</si>
  <si>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</si>
  <si>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</si>
  <si>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</si>
  <si>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</si>
  <si>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</si>
  <si>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</si>
  <si>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</si>
  <si>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</si>
  <si>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</si>
  <si>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</si>
  <si>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</si>
  <si>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</si>
  <si>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</si>
  <si>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</si>
  <si>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</si>
  <si>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</si>
  <si>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</si>
  <si>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</si>
  <si>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</si>
  <si>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</si>
  <si>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</si>
  <si>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</si>
  <si>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</si>
  <si>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</si>
  <si>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</si>
  <si>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</si>
  <si>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</si>
  <si>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</si>
  <si>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</si>
  <si>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</si>
  <si>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</si>
  <si>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</si>
  <si>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</si>
  <si>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</si>
  <si>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</si>
  <si>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</si>
  <si>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</si>
  <si>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</si>
  <si>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</si>
  <si>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</si>
  <si>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</si>
  <si>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</si>
  <si>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</si>
  <si>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</si>
  <si>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</si>
  <si>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</si>
  <si>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</si>
  <si>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</si>
  <si>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</si>
  <si>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</si>
  <si>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</si>
  <si>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{deec75cd-cb13-4bc6-a119-ccbe8cdae5d8}</t>
  </si>
  <si>
    <t>2</t>
  </si>
  <si>
    <t>101</t>
  </si>
  <si>
    <t>Oprava komunikací</t>
  </si>
  <si>
    <t>{b4ecbb42-416e-4e23-81dc-fd93b8866471}</t>
  </si>
  <si>
    <t>Soupis</t>
  </si>
  <si>
    <t>{604a1265-9022-46aa-b1f6-bbd669e18b2d}</t>
  </si>
  <si>
    <t>101.1</t>
  </si>
  <si>
    <t>Oprava komunikací - TRVALÉ DZ</t>
  </si>
  <si>
    <t>{b3c7b511-025d-45e9-8544-eff685a09e7e}</t>
  </si>
  <si>
    <t>101.2</t>
  </si>
  <si>
    <t>Oprava komunikací - PŘECHODNÉ DZ</t>
  </si>
  <si>
    <t>{24d99ccc-9029-4fd5-99f2-f8958a2f7b04}</t>
  </si>
  <si>
    <t>102</t>
  </si>
  <si>
    <t>Oprava chodníků v prostoru zastávek MHD</t>
  </si>
  <si>
    <t>{223a81a3-98b3-43a2-8143-7316ce36211b}</t>
  </si>
  <si>
    <t>103</t>
  </si>
  <si>
    <t>Oprava chodníků</t>
  </si>
  <si>
    <t>{3c96811b-a056-4312-b739-8c0c278bf0a8}</t>
  </si>
  <si>
    <t>KRYCÍ LIST SOUPISU PRACÍ</t>
  </si>
  <si>
    <t>Objekt:</t>
  </si>
  <si>
    <t>000 -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</si>
  <si>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</si>
  <si>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</si>
  <si>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</si>
  <si>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</si>
  <si>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</si>
  <si>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</si>
  <si>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</si>
  <si>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</si>
  <si>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</si>
  <si>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</si>
  <si>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</si>
  <si>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</si>
  <si>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</si>
  <si>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</si>
  <si>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</si>
  <si>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</si>
  <si>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</si>
  <si>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</si>
  <si>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</si>
  <si>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</si>
  <si>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</si>
  <si>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</si>
  <si>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</si>
  <si>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</si>
  <si>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</si>
  <si>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</si>
  <si>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</si>
  <si>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</si>
  <si>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</si>
  <si>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</si>
  <si>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01200R</t>
  </si>
  <si>
    <t>Geodetické práce</t>
  </si>
  <si>
    <t>kpl</t>
  </si>
  <si>
    <t>1024</t>
  </si>
  <si>
    <t>878971820</t>
  </si>
  <si>
    <t>P</t>
  </si>
  <si>
    <t>Poznámka k položce:_x000d_
Geodetické zaměření rohů stavby, stabilizace bodů a sestavení laviček._x000d_
Vyhotovení protokolu o vytyčení stavby se seznamem souřadnic vytyčených bodů a jejich polohopisnými (S-JTSK) a výškopisnými (Bpv) hodnotami._x000d_
Náklady na provedení skutečného zaměření stavby v rozsahu nezbytném pro zápis změny do katastru nemovitostí včetně vyhotovení geometrického plánu.</t>
  </si>
  <si>
    <t>013244R</t>
  </si>
  <si>
    <t>Dokumentace pro provádění stavby</t>
  </si>
  <si>
    <t>-1997817085</t>
  </si>
  <si>
    <t xml:space="preserve">Poznámka k položce:_x000d_
Náklady na vyhotovení dokumentace pro provádění stavby a její předání objednateli v požadované formě, rozsahu  a požadovaném počtu.</t>
  </si>
  <si>
    <t>3</t>
  </si>
  <si>
    <t>013254R</t>
  </si>
  <si>
    <t>Dokumentace skutečného provedení stavby</t>
  </si>
  <si>
    <t>-575238086</t>
  </si>
  <si>
    <t>Poznámka k položce:_x000d_
Náklady na zajištění autorského dozoru a vyhotovení dokumentace skutečného provedení stavby a její předání objednateli v požadované formě a požadovaném počtu.</t>
  </si>
  <si>
    <t>VRN3</t>
  </si>
  <si>
    <t>Zařízení staveniště</t>
  </si>
  <si>
    <t>4</t>
  </si>
  <si>
    <t>03000R</t>
  </si>
  <si>
    <t>-197843985</t>
  </si>
  <si>
    <t>Poznámka k položce:_x000d_
Veškeré náklady spojené s vybudováním, provozem a odstraněním zařízení staveniště.</t>
  </si>
  <si>
    <t>VRN4</t>
  </si>
  <si>
    <t>Inženýrská činnost</t>
  </si>
  <si>
    <t>04310R</t>
  </si>
  <si>
    <t>Zkoušky a ostatní měření</t>
  </si>
  <si>
    <t>-1386856592</t>
  </si>
  <si>
    <t>Poznámka k položce:_x000d_
Náklady zhotovitele, související s prováděním zkoušek a revizí, jako např. kamerová zkouška napojení a průtočnosti nových dešťových vpustí, vyčištění tlakosacím vozem a zkoušky nad rámec KZP.</t>
  </si>
  <si>
    <t>VRN7</t>
  </si>
  <si>
    <t>Provozní vlivy</t>
  </si>
  <si>
    <t>6</t>
  </si>
  <si>
    <t>0750020R</t>
  </si>
  <si>
    <t>Ochrana stávajících inženýrských sítí na staveništi</t>
  </si>
  <si>
    <t>-1098159126</t>
  </si>
  <si>
    <t>Poznámka k položce:_x000d_
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sítí._x000d_
Včetně nákladů na případné provedení kopaných sond.</t>
  </si>
  <si>
    <t>VRN9</t>
  </si>
  <si>
    <t>Ostatní náklady</t>
  </si>
  <si>
    <t>7</t>
  </si>
  <si>
    <t>09400R</t>
  </si>
  <si>
    <t>Propagace</t>
  </si>
  <si>
    <t>68911543</t>
  </si>
  <si>
    <t xml:space="preserve">Poznámka k položce:_x000d_
Identifikační tabule stavby se základními údaji o díle_x000d_
Vše dle platných předpisů zadavatele_x000d_
Zahrnuje dodávku, montáž, údržbu, domontáž a odvoz po skončení platnosti_x000d_
</t>
  </si>
  <si>
    <t>101 - Oprava komunikací</t>
  </si>
  <si>
    <t>Soupis: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</si>
  <si>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</si>
  <si>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</si>
  <si>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</si>
  <si>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</si>
  <si>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</si>
  <si>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</si>
  <si>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</si>
  <si>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</si>
  <si>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</si>
  <si>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</si>
  <si>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</si>
  <si>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</si>
  <si>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</si>
  <si>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</si>
  <si>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111151231</t>
  </si>
  <si>
    <t>Pokosení trávníku při souvislé ploše přes 1000 do 10000 m2 lučního v rovině nebo svahu do 1:5</t>
  </si>
  <si>
    <t>m2</t>
  </si>
  <si>
    <t>CS ÚRS 2024 02</t>
  </si>
  <si>
    <t>-325005405</t>
  </si>
  <si>
    <t>Online PSC</t>
  </si>
  <si>
    <t>https://podminky.urs.cz/item/CS_URS_2024_02/111151231</t>
  </si>
  <si>
    <t>VV</t>
  </si>
  <si>
    <t xml:space="preserve">"plocha z pol.č. 181351003 -3x po dobu 2 let"     156,0*3*2</t>
  </si>
  <si>
    <t>111301111</t>
  </si>
  <si>
    <t>Sejmutí drnu tl. do 100 mm, v jakékoliv ploše</t>
  </si>
  <si>
    <t>-953317721</t>
  </si>
  <si>
    <t>https://podminky.urs.cz/item/CS_URS_2024_02/111301111</t>
  </si>
  <si>
    <t>"stav. zelené plochy -m2"</t>
  </si>
  <si>
    <t xml:space="preserve">"vlevo"     (54,0+51,0+56,0+34,0)</t>
  </si>
  <si>
    <t xml:space="preserve">"vpravo"     (65,0+1,0+31,0+65,0+36,0+24,0+14,0+13,0)</t>
  </si>
  <si>
    <t>Součet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</si>
  <si>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</si>
  <si>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</si>
  <si>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178955079</t>
  </si>
  <si>
    <t>https://podminky.urs.cz/item/CS_URS_2024_02/113106171</t>
  </si>
  <si>
    <t xml:space="preserve">"sjezd v km 0,160 a komce ul. Bořetická - předláždění - m2"     4,5+3,5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</si>
  <si>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</si>
  <si>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</si>
  <si>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-641759346</t>
  </si>
  <si>
    <t>https://podminky.urs.cz/item/CS_URS_2024_02/113107131</t>
  </si>
  <si>
    <t xml:space="preserve">"stav. chodník z LA - odstranění - m2"     2,0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</si>
  <si>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</si>
  <si>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</si>
  <si>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19225084</t>
  </si>
  <si>
    <t>https://podminky.urs.cz/item/CS_URS_2024_02/113107171</t>
  </si>
  <si>
    <t xml:space="preserve">"odstranění stav. SC v místě nového CB krytu - m2"     (145,0+155,0+148,0+150,0)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</si>
  <si>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</si>
  <si>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</si>
  <si>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-1376092724</t>
  </si>
  <si>
    <t>https://podminky.urs.cz/item/CS_URS_2024_02/113107332</t>
  </si>
  <si>
    <t xml:space="preserve">"lokální oprava stáv. SC - předpokl. plocha 40% stav. AB krytu, v ploše je zahrnuta i oprava kolem UV"     8885,0*0,40</t>
  </si>
  <si>
    <t xml:space="preserve">"stav. SC v místě úpravy ul. Bořetická - v km cca 0,580"      52,0</t>
  </si>
  <si>
    <t>113154511</t>
  </si>
  <si>
    <t>Frézování živičného podkladu nebo krytu s naložením hmot na dopravní prostředek plochy do 500 m2 pruhu šířky do 0,5 m, tloušťky vrstvy do 30 mm</t>
  </si>
  <si>
    <t>1182792558</t>
  </si>
  <si>
    <t>https://podminky.urs.cz/item/CS_URS_2024_02/113154511</t>
  </si>
  <si>
    <t>8</t>
  </si>
  <si>
    <t>113154558</t>
  </si>
  <si>
    <t>Frézování živičného podkladu nebo krytu s naložením hmot na dopravní prostředek plochy přes 2 000 do 10 000 m2 tloušťky vrstvy 100 mm</t>
  </si>
  <si>
    <t>-139364708</t>
  </si>
  <si>
    <t>https://podminky.urs.cz/item/CS_URS_2024_02/113154558</t>
  </si>
  <si>
    <t xml:space="preserve">"stav. AB kryt - obrusná a ložná vrstva - m2"     8886,0</t>
  </si>
  <si>
    <t>9</t>
  </si>
  <si>
    <t>113154590</t>
  </si>
  <si>
    <t>Frézování živičného podkladu nebo krytu s naložením hmot na dopravní prostředek Příplatek za každých dalších 10 mm</t>
  </si>
  <si>
    <t>1953018183</t>
  </si>
  <si>
    <t>https://podminky.urs.cz/item/CS_URS_2024_02/113154590</t>
  </si>
  <si>
    <t xml:space="preserve">"plocha z pol.č. 113154558, příplatek za dalších 50 mm"     8886,0*5</t>
  </si>
  <si>
    <t>10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</si>
  <si>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</si>
  <si>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</si>
  <si>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</si>
  <si>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-565817161</t>
  </si>
  <si>
    <t>https://podminky.urs.cz/item/CS_URS_2024_02/113202111</t>
  </si>
  <si>
    <t xml:space="preserve">"stav. silniční obruby š. 150mm - m"     </t>
  </si>
  <si>
    <t xml:space="preserve">"vlevo"     2885,5+246,5+165,0+143,0</t>
  </si>
  <si>
    <t xml:space="preserve">"vpravo"     801,5</t>
  </si>
  <si>
    <t>Mezisoučet</t>
  </si>
  <si>
    <t>"stav. krajník podél obrub - m"</t>
  </si>
  <si>
    <t xml:space="preserve">"šířky 200 mm"     (138,0+20,0+150,5+157,5+25,5+58,5)+(284,0+356,0)</t>
  </si>
  <si>
    <t xml:space="preserve">"šířky 100 mm"     55,5+54,5+57,0</t>
  </si>
  <si>
    <t>11</t>
  </si>
  <si>
    <t>122251102</t>
  </si>
  <si>
    <t>Odkopávky a prokopávky nezapažené strojně v hornině třídy těžitelnosti I skupiny 3 přes 20 do 50 m3</t>
  </si>
  <si>
    <t>m3</t>
  </si>
  <si>
    <t>1168358750</t>
  </si>
  <si>
    <t>https://podminky.urs.cz/item/CS_URS_2024_02/122251102</t>
  </si>
  <si>
    <t xml:space="preserve">"pro nový CB kryt - plocha z pol.č. 564861011, předpokl. tl. 0,30m"     686,60*0,30</t>
  </si>
  <si>
    <t xml:space="preserve">"vjezd a komce - plocha z pol.č. 596212210, předpokl. tl. 0,25m"     8,0*0,25</t>
  </si>
  <si>
    <t xml:space="preserve">"chodník - plocha z pol.č. 596211111, předpokl. tl. 0,17m"     2,0*0,17</t>
  </si>
  <si>
    <t>132212132</t>
  </si>
  <si>
    <t>Hloubení nezapažených rýh šířky do 800 mm ručně s urovnáním dna do předepsaného profilu a spádu v hornině třídy těžitelnosti I skupiny 3 nesoudržných</t>
  </si>
  <si>
    <t>-644250812</t>
  </si>
  <si>
    <t>https://podminky.urs.cz/item/CS_URS_2024_02/132212132</t>
  </si>
  <si>
    <t xml:space="preserve">"pro drenáž - zastávka MHD Mutěnická a Bořetická - obě vlevo"     (47,5+48,5)*0,50*(0,50+0,10)</t>
  </si>
  <si>
    <t>13</t>
  </si>
  <si>
    <t>132212222</t>
  </si>
  <si>
    <t>Hloubení zapažených rýh šířky přes 800 do 2 000 mm ručně s urovnáním dna do předepsaného profilu a spádu v hornině třídy těžitelnosti I skupiny 3 nesoudržných</t>
  </si>
  <si>
    <t>1600798204</t>
  </si>
  <si>
    <t>https://podminky.urs.cz/item/CS_URS_2024_02/132212222</t>
  </si>
  <si>
    <t xml:space="preserve">"výkop stavajících UV v místech pro nové UV"     (1,30*1,30-3,142*0,63*0,63/4)*2,20*18</t>
  </si>
  <si>
    <t xml:space="preserve">"výkop v místech pro novou UV"     1,30*1,30*2,20*1</t>
  </si>
  <si>
    <t xml:space="preserve">"výkop v místech pro odvod kus ŠŽ"    1,30*1,30*1,10*2</t>
  </si>
  <si>
    <t xml:space="preserve">"výkop pro odpadní potrubí š. 1,0m, h=2,20 m - délka z pol.č. 831312121"     116,10*1,0*2,20</t>
  </si>
  <si>
    <t>14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</si>
  <si>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</si>
  <si>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</si>
  <si>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-98647771</t>
  </si>
  <si>
    <t>https://podminky.urs.cz/item/CS_URS_2024_02/162351103</t>
  </si>
  <si>
    <t xml:space="preserve">"na meziskládku - množství z pol.č. 122251102 + 132212332 + 132212222"     208,320+28,80+317,434</t>
  </si>
  <si>
    <t xml:space="preserve">"z meziskládky k místu zabudování - z pol.č. 171151103 + 174111101"     12,040+185,760</t>
  </si>
  <si>
    <t>15</t>
  </si>
  <si>
    <t>162702111</t>
  </si>
  <si>
    <t>Vodorovné přemístění drnu na suchu na vzdálenost přes 5000 do 6000 m</t>
  </si>
  <si>
    <t>-1268440631</t>
  </si>
  <si>
    <t>https://podminky.urs.cz/item/CS_URS_2024_02/162702111</t>
  </si>
  <si>
    <t xml:space="preserve">"z pol.č. 111301111"     444,0</t>
  </si>
  <si>
    <t>16</t>
  </si>
  <si>
    <t>162702119</t>
  </si>
  <si>
    <t>Vodorovné přemístění drnu na suchu Příplatek k ceně za každých dalších i započatých 1000 m</t>
  </si>
  <si>
    <t>-889741993</t>
  </si>
  <si>
    <t>https://podminky.urs.cz/item/CS_URS_2024_02/162702119</t>
  </si>
  <si>
    <t xml:space="preserve">"z pol.č. 111301111,  příplatek za  1 km"     444,0</t>
  </si>
  <si>
    <t>17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</si>
  <si>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</si>
  <si>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</si>
  <si>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-559303773</t>
  </si>
  <si>
    <t>https://podminky.urs.cz/item/CS_URS_2024_02/162751114</t>
  </si>
  <si>
    <t>"přebytečná zemina - odvoz na skládku"</t>
  </si>
  <si>
    <t xml:space="preserve">"výkopy celkem -  množství z pol.č. 122251102 + 132212332 + 132212222"     208,320+28,80+317,434</t>
  </si>
  <si>
    <t xml:space="preserve">"zemina pro zpětné použití - z pol.č. 171151103 + 174111101"     (12,040+185,760)*(-1)</t>
  </si>
  <si>
    <t>18</t>
  </si>
  <si>
    <t>167151101</t>
  </si>
  <si>
    <t>Nakládání, skládání a překládání neulehlého výkopku nebo sypaniny strojně nakládání, množství do 100 m3, z horniny třídy těžitelnosti I, skupiny 1 až 3</t>
  </si>
  <si>
    <t>240509585</t>
  </si>
  <si>
    <t>https://podminky.urs.cz/item/CS_URS_2024_02/167151101</t>
  </si>
  <si>
    <t xml:space="preserve">"z meziskládky na skládku - množství z pol.č. 162751114"     356,754</t>
  </si>
  <si>
    <t>19</t>
  </si>
  <si>
    <t>171151103</t>
  </si>
  <si>
    <t>Uložení sypanin do násypů strojně s rozprostřením sypaniny ve vrstvách a s hrubým urovnáním zhutněných z hornin soudržných jakékoliv třídy těžitelnosti</t>
  </si>
  <si>
    <t>330505266</t>
  </si>
  <si>
    <t>https://podminky.urs.cz/item/CS_URS_2024_02/171151103</t>
  </si>
  <si>
    <t>"ul. Bořetická v km cca 0,580 - v místě rušené komce"</t>
  </si>
  <si>
    <t xml:space="preserve">"pod chodník přepokl. tl. (0,30+0,12)-0,35=0,12m"     23,0*0,12</t>
  </si>
  <si>
    <t xml:space="preserve">"pod zelený pás přepokl. tl. (0,30+0,12)-0,10=0,32m"     29,0*0,32</t>
  </si>
  <si>
    <t>20</t>
  </si>
  <si>
    <t>171201231</t>
  </si>
  <si>
    <t>Poplatek za uložení stavebního odpadu na recyklační skládce (skládkovné) zeminy a kamení zatříděného do Katalogu odpadů pod kódem 17 05 04</t>
  </si>
  <si>
    <t>t</t>
  </si>
  <si>
    <t>1753142732</t>
  </si>
  <si>
    <t>https://podminky.urs.cz/item/CS_URS_2024_02/171201231</t>
  </si>
  <si>
    <t xml:space="preserve">"množství z pol.č. 162751114, koef. 1,8 t/m3"     356,754*1,8</t>
  </si>
  <si>
    <t xml:space="preserve">"množství z pol.č. 111301111, tl. 0,10m, koef. 1,8 t/m3"     444,0*0,10*1,8</t>
  </si>
  <si>
    <t>171251109</t>
  </si>
  <si>
    <t>Uložení sypanin do násypů strojně Příplatek k ceně za prohození sypaniny</t>
  </si>
  <si>
    <t>1985739947</t>
  </si>
  <si>
    <t>https://podminky.urs.cz/item/CS_URS_2024_02/171251109</t>
  </si>
  <si>
    <t xml:space="preserve">"z pol.č. 171151103"     12,040</t>
  </si>
  <si>
    <t>22</t>
  </si>
  <si>
    <t>171251201</t>
  </si>
  <si>
    <t>Uložení sypaniny na skládky nebo meziskládky bez hutnění s upravením uložené sypaniny do předepsaného tvaru</t>
  </si>
  <si>
    <t>-1699157923</t>
  </si>
  <si>
    <t>https://podminky.urs.cz/item/CS_URS_2024_02/171251201</t>
  </si>
  <si>
    <t xml:space="preserve">"na mezisdkládku -  množství z pol.č. 122251102 + 132212332 + 132212222"     208,320+28,80+317,434</t>
  </si>
  <si>
    <t xml:space="preserve">"na skládku - množství z 162751114"     356,754</t>
  </si>
  <si>
    <t xml:space="preserve">"na skládku - množství z 111301111"     444,0*0,10</t>
  </si>
  <si>
    <t>23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</si>
  <si>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</si>
  <si>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</si>
  <si>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-1932825868</t>
  </si>
  <si>
    <t>https://podminky.urs.cz/item/CS_URS_2024_02/174152101</t>
  </si>
  <si>
    <t xml:space="preserve">"pro odpad. potrubí š. 1,0m, h=2,20 m - délka z pol.č. 831312121"     116,10*1,0*(2,20-0,10-0,50)</t>
  </si>
  <si>
    <t>24</t>
  </si>
  <si>
    <t>174252109</t>
  </si>
  <si>
    <t>Zásyp sypaninou z jakékoliv horniny při překopech inženýrských sítí strojně Příplatek k ceně za prohození sypaniny</t>
  </si>
  <si>
    <t>-185504012</t>
  </si>
  <si>
    <t>https://podminky.urs.cz/item/CS_URS_2024_02/174252109</t>
  </si>
  <si>
    <t xml:space="preserve">"z pol.č. 174152101"     185,760</t>
  </si>
  <si>
    <t>25</t>
  </si>
  <si>
    <t>175112101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</si>
  <si>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bez prohození sypaniny</t>
  </si>
  <si>
    <t>-497277455</t>
  </si>
  <si>
    <t>https://podminky.urs.cz/item/CS_URS_2024_02/175112101</t>
  </si>
  <si>
    <t xml:space="preserve">"v místech pro UV 1 až 19"     (1,30*1,30-3,142*0,63*0,63/4)*(2,20-0,10)*(18+1)</t>
  </si>
  <si>
    <t xml:space="preserve">"v místech odvod kusu ŠŽ"     (1,30*1,30-3,142*0,55*0,55/4)*1,0*2</t>
  </si>
  <si>
    <t xml:space="preserve">"pro potrubí š. 1,0m, h=2,20 m - délka z pol.č. 831312121"     116,10*1,0*0,50</t>
  </si>
  <si>
    <t>26</t>
  </si>
  <si>
    <t>M</t>
  </si>
  <si>
    <t>58337303</t>
  </si>
  <si>
    <t>štěrkopísek frakce 0/8</t>
  </si>
  <si>
    <t>304949317</t>
  </si>
  <si>
    <t>115,947*2 'Přepočtené koeficientem množství</t>
  </si>
  <si>
    <t>27</t>
  </si>
  <si>
    <t>180405111</t>
  </si>
  <si>
    <t>Založení trávníků ve vegetačních dlaždicích nebo prefabrikátech výsevem semene v rovině nebo na svahu do 1:5</t>
  </si>
  <si>
    <t>-45703250</t>
  </si>
  <si>
    <t>https://podminky.urs.cz/item/CS_URS_2024_02/180405111</t>
  </si>
  <si>
    <t xml:space="preserve">"zatravňovací tvárnice - plocha z pol.č. 596411111 - m2"      272,0</t>
  </si>
  <si>
    <t>28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</si>
  <si>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</si>
  <si>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</si>
  <si>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-1465428322</t>
  </si>
  <si>
    <t>https://podminky.urs.cz/item/CS_URS_2024_02/181151311</t>
  </si>
  <si>
    <t xml:space="preserve">"plocha z pol.č. 181351003"     156,0</t>
  </si>
  <si>
    <t>29</t>
  </si>
  <si>
    <t>181351003</t>
  </si>
  <si>
    <t>Rozprostření a urovnání ornice v rovině nebo ve svahu sklonu do 1:5 strojně při souvislé ploše do 100 m2, tl. vrstvy do 200 mm</t>
  </si>
  <si>
    <t>-1615598429</t>
  </si>
  <si>
    <t>https://podminky.urs.cz/item/CS_URS_2024_02/181351003</t>
  </si>
  <si>
    <t xml:space="preserve">"podél obrub vlevo - m2"     (8,5+24,5+9,0+19,0+20,0+15,5+6,5)</t>
  </si>
  <si>
    <t xml:space="preserve">"podél obrub vpravo - m2"     (3,0+7,5+6,0+4,5+7,0+8,5+0,5+0,5+6,5+9,0)</t>
  </si>
  <si>
    <t>30</t>
  </si>
  <si>
    <t>181411121</t>
  </si>
  <si>
    <t>Založení trávníku na půdě předem připravené plochy do 1000 m2 výsevem včetně utažení lučního v rovině nebo na svahu do 1:5</t>
  </si>
  <si>
    <t>-1499762185</t>
  </si>
  <si>
    <t>https://podminky.urs.cz/item/CS_URS_2024_02/181411121</t>
  </si>
  <si>
    <t xml:space="preserve">"plocha z pol.č. 180405111 + 181351003"     272,0+156,0</t>
  </si>
  <si>
    <t>31</t>
  </si>
  <si>
    <t>181951112</t>
  </si>
  <si>
    <t>Úprava pláně vyrovnáním výškových rozdílů strojně v hornině třídy těžitelnosti I, skupiny 1 až 3 se zhutněním</t>
  </si>
  <si>
    <t>-2028700581</t>
  </si>
  <si>
    <t>https://podminky.urs.cz/item/CS_URS_2024_02/181951112</t>
  </si>
  <si>
    <t xml:space="preserve">"plocha z pol.č. 564861011 + 564871011 + 566901133"     686,60+10,0+33,80</t>
  </si>
  <si>
    <t>32</t>
  </si>
  <si>
    <t>182313101</t>
  </si>
  <si>
    <t>Vyplnění otvorů ornicí v mřížovinových nebo vylehčených tvárnicích nebo panelech pro jakýkoliv tvar a velikost otvorů</t>
  </si>
  <si>
    <t>-315062190</t>
  </si>
  <si>
    <t>https://podminky.urs.cz/item/CS_URS_2024_02/182313101</t>
  </si>
  <si>
    <t>33</t>
  </si>
  <si>
    <t>10364101</t>
  </si>
  <si>
    <t>zemina pro terénní úpravy - ornice</t>
  </si>
  <si>
    <t>-987356014</t>
  </si>
  <si>
    <t>Poznámka k položce:_x000d_
předpokládaná hmotnost 1,6 t/m3</t>
  </si>
  <si>
    <t xml:space="preserve">"z pol.č. 181351003 - tl. 100 mm"     156,0*0,10</t>
  </si>
  <si>
    <t xml:space="preserve">"z pol.č. 182313101 - tl. 60 mm"     272,0*0,06</t>
  </si>
  <si>
    <t>31,92*1,6 'Přepočtené koeficientem množství</t>
  </si>
  <si>
    <t>34</t>
  </si>
  <si>
    <t>00572470</t>
  </si>
  <si>
    <t>osivo směs travní univerzál</t>
  </si>
  <si>
    <t>kg</t>
  </si>
  <si>
    <t>-506060188</t>
  </si>
  <si>
    <t>428*0,02 'Přepočtené koeficientem množství</t>
  </si>
  <si>
    <t>35</t>
  </si>
  <si>
    <t>183403114</t>
  </si>
  <si>
    <t>Obdělání půdy kultivátorováním v rovině nebo na svahu do 1:5</t>
  </si>
  <si>
    <t>1739768253</t>
  </si>
  <si>
    <t>https://podminky.urs.cz/item/CS_URS_2024_02/183403114</t>
  </si>
  <si>
    <t>36</t>
  </si>
  <si>
    <t>184813511</t>
  </si>
  <si>
    <t>Chemické odplevelení půdy před založením kultury, trávníku nebo zpevněných ploch ručně o jakékoli výměře postřikem na široko v rovině nebo na svahu do 1:5</t>
  </si>
  <si>
    <t>527546838</t>
  </si>
  <si>
    <t>https://podminky.urs.cz/item/CS_URS_2024_02/184813511</t>
  </si>
  <si>
    <t>37</t>
  </si>
  <si>
    <t>185802113</t>
  </si>
  <si>
    <t>Hnojení půdy nebo trávníku v rovině nebo na svahu do 1:5 umělým hnojivem na široko</t>
  </si>
  <si>
    <t>-974996805</t>
  </si>
  <si>
    <t>https://podminky.urs.cz/item/CS_URS_2024_02/185802113</t>
  </si>
  <si>
    <t>8,56*0,001 'Přepočtené koeficientem množství</t>
  </si>
  <si>
    <t>38</t>
  </si>
  <si>
    <t>25191155</t>
  </si>
  <si>
    <t>hnojivo průmyslové</t>
  </si>
  <si>
    <t>-136290295</t>
  </si>
  <si>
    <t xml:space="preserve">"plocha z pol.č. 180405111 + 181351003"     (272,0+156,0)*0,02</t>
  </si>
  <si>
    <t>39</t>
  </si>
  <si>
    <t>185803211</t>
  </si>
  <si>
    <t>Uválcování trávníku v rovině nebo na svahu do 1:5</t>
  </si>
  <si>
    <t>115568412</t>
  </si>
  <si>
    <t>https://podminky.urs.cz/item/CS_URS_2024_02/185803211</t>
  </si>
  <si>
    <t>40</t>
  </si>
  <si>
    <t>185811211</t>
  </si>
  <si>
    <t>Vyhrabání trávníku souvislé plochy do 1000 m2 v rovině nebo na svahu do 1:5</t>
  </si>
  <si>
    <t>1277671698</t>
  </si>
  <si>
    <t>https://podminky.urs.cz/item/CS_URS_2024_02/185811211</t>
  </si>
  <si>
    <t>Zakládání</t>
  </si>
  <si>
    <t>41</t>
  </si>
  <si>
    <t>211561111</t>
  </si>
  <si>
    <t>Výplň kamenivem do rýh odvodňovacích žeber nebo trativodů bez zhutnění, s úpravou povrchu výplně kamenivem hrubým drceným frakce 4 až 16 mm</t>
  </si>
  <si>
    <t>-835538701</t>
  </si>
  <si>
    <t>https://podminky.urs.cz/item/CS_URS_2024_02/211561111</t>
  </si>
  <si>
    <t xml:space="preserve">"drenáž - zastávka MHD Mutěnická a Bořetická - obě vlevo"     (47,5+48,5)*0,50*0,50</t>
  </si>
  <si>
    <t>42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</si>
  <si>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</si>
  <si>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</si>
  <si>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-167748045</t>
  </si>
  <si>
    <t>https://podminky.urs.cz/item/CS_URS_2024_02/211971121</t>
  </si>
  <si>
    <t>43</t>
  </si>
  <si>
    <t>69311081</t>
  </si>
  <si>
    <t>geotextilie netkaná separační, ochranná, filtrační, drenážní PES 300g/m2</t>
  </si>
  <si>
    <t>-923358993</t>
  </si>
  <si>
    <t xml:space="preserve">"drenáž - zastávka MHD Mutěnická a Bořetická - obě vlevo"     (47,5+48,5)*2,5</t>
  </si>
  <si>
    <t>240*1,1845 'Přepočtené koeficientem množství</t>
  </si>
  <si>
    <t>44</t>
  </si>
  <si>
    <t>212312111</t>
  </si>
  <si>
    <t>Lože pro trativody z betonu prostého</t>
  </si>
  <si>
    <t>1128333177</t>
  </si>
  <si>
    <t>https://podminky.urs.cz/item/CS_URS_2024_02/212312111</t>
  </si>
  <si>
    <t xml:space="preserve">"drenáž - zastávka MHD Mutěnická a Bořetická - obě vlevo"     (47,5+48,5)*0,50*0,10</t>
  </si>
  <si>
    <t>45</t>
  </si>
  <si>
    <t>212755214</t>
  </si>
  <si>
    <t>Trativody bez lože z drenážních trubek plastových flexibilních D 100 mm</t>
  </si>
  <si>
    <t>314706806</t>
  </si>
  <si>
    <t>https://podminky.urs.cz/item/CS_URS_2024_02/212755214</t>
  </si>
  <si>
    <t xml:space="preserve">"drenáž - zastávka MHD Mutěnická a Bořetická - obě vlevo"     (47,5+48,5)</t>
  </si>
  <si>
    <t>Vodorovné konstrukce</t>
  </si>
  <si>
    <t>46</t>
  </si>
  <si>
    <t>451573111</t>
  </si>
  <si>
    <t>Lože pod potrubí, stoky a drobné objekty v otevřeném výkopu z písku a štěrkopísku do 63 mm</t>
  </si>
  <si>
    <t>-235751729</t>
  </si>
  <si>
    <t>https://podminky.urs.cz/item/CS_URS_2024_02/451573111</t>
  </si>
  <si>
    <t xml:space="preserve">"lože pod potrubí š. 1,0m,  tl. 0,10m - délka z pol.č. 831312121"     116,10*1,0*1,0</t>
  </si>
  <si>
    <t>47</t>
  </si>
  <si>
    <t>451579877</t>
  </si>
  <si>
    <t>Podklad nebo lože pod dlažbu (přídlažbu) Příplatek k cenám za každých dalších i započatých 10 mm tloušťky podkladu nebo lože ze štěrkopísku</t>
  </si>
  <si>
    <t>918241338</t>
  </si>
  <si>
    <t>https://podminky.urs.cz/item/CS_URS_2024_02/451579877</t>
  </si>
  <si>
    <t xml:space="preserve">"dopočet lože pod vegetační tvárnice - 150-40=90mm, tj. 9x; plocha z pol.č. 596411111"     272,0*9</t>
  </si>
  <si>
    <t>48</t>
  </si>
  <si>
    <t>58337302</t>
  </si>
  <si>
    <t>štěrkopísek frakce 0/16</t>
  </si>
  <si>
    <t>-2060529152</t>
  </si>
  <si>
    <t xml:space="preserve">"dopočet lože pod vegetační tvárnice - 150-40=90mm, tj. 9x; plocha z pol.č. 596411111"     272,0*9*0,01*1,8</t>
  </si>
  <si>
    <t>Komunikace pozemní</t>
  </si>
  <si>
    <t>49</t>
  </si>
  <si>
    <t>564861011</t>
  </si>
  <si>
    <t>Podklad ze štěrkodrti ŠD s rozprostřením a zhutněním plochy jednotlivě do 100 m2, po zhutnění tl. 200 mm</t>
  </si>
  <si>
    <t>243893368</t>
  </si>
  <si>
    <t>https://podminky.urs.cz/item/CS_URS_2024_02/564861011</t>
  </si>
  <si>
    <t xml:space="preserve">"pod CB kryt - plocha z pol.č. 581141213"     422,0</t>
  </si>
  <si>
    <t xml:space="preserve">"rozšíření pod obruby š. 1,25 m bez ŠŽ"     (52,0+48,5)*1,20</t>
  </si>
  <si>
    <t xml:space="preserve">"rozšíření pod obruby š. 1,50 m se ŠŽ"     (47,5+48,5)*1,50</t>
  </si>
  <si>
    <t>50</t>
  </si>
  <si>
    <t>564871011</t>
  </si>
  <si>
    <t>Podklad ze štěrkodrti ŠD s rozprostřením a zhutněním plochy jednotlivě do 100 m2, po zhutnění tl. 250 mm</t>
  </si>
  <si>
    <t>-1974643503</t>
  </si>
  <si>
    <t>https://podminky.urs.cz/item/CS_URS_2024_02/564871011</t>
  </si>
  <si>
    <t xml:space="preserve">"vjezd a komce - m2, plocha z pol.č. 596212210"     8,0</t>
  </si>
  <si>
    <t xml:space="preserve">"chodník - m2, plocha z pol.č. 596211111"     2,0</t>
  </si>
  <si>
    <t>51</t>
  </si>
  <si>
    <t>565135111</t>
  </si>
  <si>
    <t>Asfaltový beton vrstva podkladní ACP 16 (obalované kamenivo střednězrnné - OKS) s rozprostřením a zhutněním v pruhu šířky přes 1,5 do 3 m, po zhutnění tl. 50 mm</t>
  </si>
  <si>
    <t>-162806328</t>
  </si>
  <si>
    <t>https://podminky.urs.cz/item/CS_URS_2024_02/565135111</t>
  </si>
  <si>
    <t xml:space="preserve">"plocha z pol.č. 576133211 - m2"     8380,0</t>
  </si>
  <si>
    <t>52</t>
  </si>
  <si>
    <t>566901133</t>
  </si>
  <si>
    <t>Vyspravení podkladu po překopech inženýrských sítí plochy do 15 m2 s rozprostřením a zhutněním štěrkodrtí tl. 200 mm</t>
  </si>
  <si>
    <t>-983458858</t>
  </si>
  <si>
    <t>https://podminky.urs.cz/item/CS_URS_2024_02/566901133</t>
  </si>
  <si>
    <t xml:space="preserve">"v místech pro UV 1 až 19"     1,30*1,30*(18+1+1)</t>
  </si>
  <si>
    <t>53</t>
  </si>
  <si>
    <t>567122111</t>
  </si>
  <si>
    <t>Podklad ze směsi stmelené cementem SC bez dilatačních spár, s rozprostřením a zhutněním SC C 8/10 (KSC I), po zhutnění tl. 120 mm</t>
  </si>
  <si>
    <t>1684663018</t>
  </si>
  <si>
    <t>https://podminky.urs.cz/item/CS_URS_2024_02/567122111</t>
  </si>
  <si>
    <t>54</t>
  </si>
  <si>
    <t>567122114</t>
  </si>
  <si>
    <t>Podklad ze směsi stmelené cementem SC bez dilatačních spár, s rozprostřením a zhutněním SC C 8/10 (KSC I), po zhutnění tl. 150 mm</t>
  </si>
  <si>
    <t>-1963154309</t>
  </si>
  <si>
    <t>https://podminky.urs.cz/item/CS_URS_2024_02/567122114</t>
  </si>
  <si>
    <t xml:space="preserve">"lokální sanace na cca 40% plochy z pol.č. 576133211; plocha vč. opravy SC u UV"     8380*0,40</t>
  </si>
  <si>
    <t>55</t>
  </si>
  <si>
    <t>567132113</t>
  </si>
  <si>
    <t>Podklad ze směsi stmelené cementem SC bez dilatačních spár, s rozprostřením a zhutněním SC C 8/10 (KSC I), po zhutnění tl. 180 mm</t>
  </si>
  <si>
    <t>1755061558</t>
  </si>
  <si>
    <t>https://podminky.urs.cz/item/CS_URS_2024_02/567132113</t>
  </si>
  <si>
    <t xml:space="preserve">"plocha z pol.č. 581141213"     422,0</t>
  </si>
  <si>
    <t>56</t>
  </si>
  <si>
    <t>569903311</t>
  </si>
  <si>
    <t>Zřízení zemních krajnic z hornin jakékoliv třídy se zhutněním</t>
  </si>
  <si>
    <t>47485204</t>
  </si>
  <si>
    <t>https://podminky.urs.cz/item/CS_URS_2024_02/569903311</t>
  </si>
  <si>
    <t xml:space="preserve">"podél  obrub u CB krytu"     0,25*(48,0+52,0+49,0+49,0)</t>
  </si>
  <si>
    <t>57</t>
  </si>
  <si>
    <t>58344171</t>
  </si>
  <si>
    <t>štěrkodrť frakce 0/32</t>
  </si>
  <si>
    <t>-647537074</t>
  </si>
  <si>
    <t>49,5*1,8 'Přepočtené koeficientem množství</t>
  </si>
  <si>
    <t>58</t>
  </si>
  <si>
    <t>573231106</t>
  </si>
  <si>
    <t>Postřik spojovací PS bez posypu kamenivem ze silniční emulze, v množství 0,30 kg/m2</t>
  </si>
  <si>
    <t>-215329704</t>
  </si>
  <si>
    <t>https://podminky.urs.cz/item/CS_URS_2024_02/573231106</t>
  </si>
  <si>
    <t xml:space="preserve">"plocha z pol.č. 576133211 - m2 - 2x"     8380,0*2</t>
  </si>
  <si>
    <t>59</t>
  </si>
  <si>
    <t>573231109</t>
  </si>
  <si>
    <t>Postřik spojovací PS bez posypu kamenivem ze silniční emulze, v množství 0,60 kg/m2</t>
  </si>
  <si>
    <t>720644498</t>
  </si>
  <si>
    <t>https://podminky.urs.cz/item/CS_URS_2024_02/573231109</t>
  </si>
  <si>
    <t>60</t>
  </si>
  <si>
    <t>576133211</t>
  </si>
  <si>
    <t>Asfaltový koberec mastixový SMA 11 (AKMS) s rozprostřením a se zhutněním v pruhu šířky do 3 m, po zhutnění tl. 40 mm</t>
  </si>
  <si>
    <t>-1458332688</t>
  </si>
  <si>
    <t>https://podminky.urs.cz/item/CS_URS_2024_02/576133211</t>
  </si>
  <si>
    <t xml:space="preserve">"ul. Věstonická + ul. Valtická + ul. Bořetická v km 0,410 + ul. Bořetická v km 0,585"     (8100,0+119,0+98,0+63,0)</t>
  </si>
  <si>
    <t>61</t>
  </si>
  <si>
    <t>577155132</t>
  </si>
  <si>
    <t>Asfaltový beton vrstva ložní ACL 16 (ABH) s rozprostřením a zhutněním z modifikovaného asfaltu v pruhu šířky přes 1,5 do 3 m, po zhutnění tl. 60 mm</t>
  </si>
  <si>
    <t>481866753</t>
  </si>
  <si>
    <t>https://podminky.urs.cz/item/CS_URS_2024_02/577155132</t>
  </si>
  <si>
    <t>62</t>
  </si>
  <si>
    <t>578901111</t>
  </si>
  <si>
    <t>Zdrsňovací posyp litého asfaltu z kameniva drobného drceného obaleného asfaltem se zaválcováním a s odstraněním přebytečného materiálu z povrchu, v množství 4 kg/m2</t>
  </si>
  <si>
    <t>1166674455</t>
  </si>
  <si>
    <t>https://podminky.urs.cz/item/CS_URS_2024_02/578901111</t>
  </si>
  <si>
    <t>63</t>
  </si>
  <si>
    <t>581141213</t>
  </si>
  <si>
    <t>Kryt cementobetonový silničních komunikací skupiny CB II tl. 220 mm</t>
  </si>
  <si>
    <t>-1242899507</t>
  </si>
  <si>
    <t>https://podminky.urs.cz/item/CS_URS_2024_02/581141213</t>
  </si>
  <si>
    <t xml:space="preserve">"MHD Mutěnická - vlevo a vpravo"     100,0+113,0</t>
  </si>
  <si>
    <t xml:space="preserve">"MHD Bořetická - vlevo a vpravo"     101,0+108,0</t>
  </si>
  <si>
    <t>64</t>
  </si>
  <si>
    <t>596211120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</si>
  <si>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</si>
  <si>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1753539135</t>
  </si>
  <si>
    <t>https://podminky.urs.cz/item/CS_URS_2024_02/596211120</t>
  </si>
  <si>
    <t>65</t>
  </si>
  <si>
    <t>59246110</t>
  </si>
  <si>
    <t>dlažba skladebná betonová 200x200mm tl 60mm tryskaný povrch</t>
  </si>
  <si>
    <t>-1762832012</t>
  </si>
  <si>
    <t xml:space="preserve">"chodník - olemování - bezfazetová dlažba - místo pro přecházení  - m2 - ul. Valtická"     1,0</t>
  </si>
  <si>
    <t>1*1,03 'Přepočtené koeficientem množství</t>
  </si>
  <si>
    <t>66</t>
  </si>
  <si>
    <t>59245006</t>
  </si>
  <si>
    <t>dlažba pro nevidomé betonová 200x100mm tl 60mm barevná</t>
  </si>
  <si>
    <t>2091363693</t>
  </si>
  <si>
    <t xml:space="preserve">"chodník - varovný a signalizační pás - místo pro přecházení  - m2 - ul. Valtická"     1,0</t>
  </si>
  <si>
    <t>67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</si>
  <si>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</si>
  <si>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</si>
  <si>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-1460813772</t>
  </si>
  <si>
    <t>https://podminky.urs.cz/item/CS_URS_2024_02/596212210</t>
  </si>
  <si>
    <t>68</t>
  </si>
  <si>
    <t>596411111</t>
  </si>
  <si>
    <t>Kladení dlažby z betonových vegetačních dlaždic komunikací pro pěší s ložem z kameniva těženého nebo drceného tl. do 40 mm, s vyplněním spár a vegetačních otvorů, s hutněním vibrováním tl. do 80 mm, pro plochy do 50 m2</t>
  </si>
  <si>
    <t>-1336252506</t>
  </si>
  <si>
    <t>https://podminky.urs.cz/item/CS_URS_2024_02/596411111</t>
  </si>
  <si>
    <t>69</t>
  </si>
  <si>
    <t>59245033</t>
  </si>
  <si>
    <t>dlažba plošná vegetační betonová 200x200mm tl 60mm přírodní</t>
  </si>
  <si>
    <t>1905613232</t>
  </si>
  <si>
    <t xml:space="preserve">"podél parkování  a travnatého pásu - m2"</t>
  </si>
  <si>
    <t xml:space="preserve">"vlevo"     (20,5+23,5+28,5+27,5)</t>
  </si>
  <si>
    <t xml:space="preserve">"vpravo"     (46,0+16,5+48,5+52,0+5,5+3,5)</t>
  </si>
  <si>
    <t>272*1,03 'Přepočtené koeficientem množství</t>
  </si>
  <si>
    <t>Trubní vedení</t>
  </si>
  <si>
    <t>70</t>
  </si>
  <si>
    <t>831312121</t>
  </si>
  <si>
    <t>Montáž potrubí z trub kameninových hrdlových s integrovaným těsněním v otevřeném výkopu ve sklonu do 20 % DN 150</t>
  </si>
  <si>
    <t>191116544</t>
  </si>
  <si>
    <t>https://podminky.urs.cz/item/CS_URS_2024_02/831312121</t>
  </si>
  <si>
    <t xml:space="preserve">"odpadní potrubí z UV 1 až 19"     7,40+2,75+7,60+6,0+6,40+5,55+7,33+5,60+4,90+6,75+10,20+8,55+7,21+6,22+1,5+9,24+1,5*3</t>
  </si>
  <si>
    <t xml:space="preserve">"odpadní potrubí z odvod kusu ŠŽ"     2,40+6,0</t>
  </si>
  <si>
    <t>71</t>
  </si>
  <si>
    <t>59710632</t>
  </si>
  <si>
    <t>trouba kameninová glazovaná DN 150 dl 1,00m spojovací systém F</t>
  </si>
  <si>
    <t>-86195936</t>
  </si>
  <si>
    <t>116,1*1,015 'Přepočtené koeficientem množství</t>
  </si>
  <si>
    <t>72</t>
  </si>
  <si>
    <t>831312193</t>
  </si>
  <si>
    <t>Montáž potrubí z trub kameninových hrdlových s integrovaným těsněním Příplatek k cenám za napojení dvou dříků trub o stejném průměru (max. rozdíl 12 mm) pomocí převlečné manžety (manžeta zahrnuta v ceně) DN 150</t>
  </si>
  <si>
    <t>kus</t>
  </si>
  <si>
    <t>1148977515</t>
  </si>
  <si>
    <t>https://podminky.urs.cz/item/CS_URS_2024_02/831312193</t>
  </si>
  <si>
    <t xml:space="preserve">"pro UV 1 až 19"     1*19</t>
  </si>
  <si>
    <t xml:space="preserve">"pro ŠŽ zastávka MHD Mutěnická a Bořetická - obě vlevo"     1+1</t>
  </si>
  <si>
    <t>73</t>
  </si>
  <si>
    <t>837311221</t>
  </si>
  <si>
    <t>Montáž kameninových tvarovek na potrubí z trub kameninových v otevřeném výkopu s integrovaným těsněním odbočných DN 150</t>
  </si>
  <si>
    <t>1142576959</t>
  </si>
  <si>
    <t>https://podminky.urs.cz/item/CS_URS_2024_02/837311221</t>
  </si>
  <si>
    <t xml:space="preserve">"UV 1 až 19"     1*19</t>
  </si>
  <si>
    <t>74</t>
  </si>
  <si>
    <t>59710964</t>
  </si>
  <si>
    <t>koleno kameninové glazované DN 150 30° spojovací systém F</t>
  </si>
  <si>
    <t>1490531636</t>
  </si>
  <si>
    <t>21*1,015 'Přepočtené koeficientem množství</t>
  </si>
  <si>
    <t>75</t>
  </si>
  <si>
    <t>890411811</t>
  </si>
  <si>
    <t>Bourání šachet a jímek ručně velikosti obestavěného prostoru do 1,5 m3 z prefabrikovaných skruží</t>
  </si>
  <si>
    <t>191845671</t>
  </si>
  <si>
    <t>https://podminky.urs.cz/item/CS_URS_2024_02/890411811</t>
  </si>
  <si>
    <t xml:space="preserve">"stavající v místech pro nové UV"     18</t>
  </si>
  <si>
    <t xml:space="preserve">"stavající rušené UV"     3</t>
  </si>
  <si>
    <t>76</t>
  </si>
  <si>
    <t>895941301</t>
  </si>
  <si>
    <t>Osazení vpusti uliční z betonových dílců DN 450 dno s výtokem</t>
  </si>
  <si>
    <t>1215537797</t>
  </si>
  <si>
    <t>https://podminky.urs.cz/item/CS_URS_2024_02/895941301</t>
  </si>
  <si>
    <t>77</t>
  </si>
  <si>
    <t>59223850</t>
  </si>
  <si>
    <t>dno pro uliční vpusť s výtokovým otvorem betonové 450x330x50mm</t>
  </si>
  <si>
    <t>988414930</t>
  </si>
  <si>
    <t>78</t>
  </si>
  <si>
    <t>895941322</t>
  </si>
  <si>
    <t>Osazení vpusti uliční z betonových dílců DN 450 skruž středová 295 mm</t>
  </si>
  <si>
    <t>806215271</t>
  </si>
  <si>
    <t>https://podminky.urs.cz/item/CS_URS_2024_02/895941322</t>
  </si>
  <si>
    <t>79</t>
  </si>
  <si>
    <t>59223862</t>
  </si>
  <si>
    <t>skruž betonová středová pro uliční vpusť 450x295x50mm</t>
  </si>
  <si>
    <t>-355054694</t>
  </si>
  <si>
    <t>80</t>
  </si>
  <si>
    <t>895941343</t>
  </si>
  <si>
    <t>Osazení vpusti uliční z betonových dílců DN 500 dno vysoké s kalištěm</t>
  </si>
  <si>
    <t>89948109</t>
  </si>
  <si>
    <t>https://podminky.urs.cz/item/CS_URS_2024_02/895941343</t>
  </si>
  <si>
    <t>81</t>
  </si>
  <si>
    <t>59224471</t>
  </si>
  <si>
    <t>vpusť uliční DN 500 kaliště vysoké 500/820x65mm</t>
  </si>
  <si>
    <t>1452004812</t>
  </si>
  <si>
    <t>82</t>
  </si>
  <si>
    <t>895941351</t>
  </si>
  <si>
    <t>Osazení vpusti uliční z betonových dílců DN 500 skruž horní pro čtvercovou vtokovou mříž</t>
  </si>
  <si>
    <t>2087810118</t>
  </si>
  <si>
    <t>https://podminky.urs.cz/item/CS_URS_2024_02/895941351</t>
  </si>
  <si>
    <t>83</t>
  </si>
  <si>
    <t>59224460</t>
  </si>
  <si>
    <t>vpusť uliční DN 500 betonová 500x190x65mm čtvercový poklop</t>
  </si>
  <si>
    <t>657709727</t>
  </si>
  <si>
    <t>84</t>
  </si>
  <si>
    <t>895941361</t>
  </si>
  <si>
    <t>Osazení vpusti uliční z betonových dílců DN 500 skruž středová 290 mm</t>
  </si>
  <si>
    <t>-1410423344</t>
  </si>
  <si>
    <t>https://podminky.urs.cz/item/CS_URS_2024_02/895941361</t>
  </si>
  <si>
    <t>85</t>
  </si>
  <si>
    <t>59224461</t>
  </si>
  <si>
    <t>vpusť uliční DN 500 skruž průběžná nízká betonová 500/290x65mm</t>
  </si>
  <si>
    <t>-897918282</t>
  </si>
  <si>
    <t>86</t>
  </si>
  <si>
    <t>895941366</t>
  </si>
  <si>
    <t>Osazení vpusti uliční z betonových dílců DN 500 skruž průběžná s výtokem</t>
  </si>
  <si>
    <t>643165067</t>
  </si>
  <si>
    <t>https://podminky.urs.cz/item/CS_URS_2024_02/895941366</t>
  </si>
  <si>
    <t>87</t>
  </si>
  <si>
    <t>59224466</t>
  </si>
  <si>
    <t>vpusť uliční DN 500 skruž průběžná 500/590x65mm betonová s odtokem 220mm</t>
  </si>
  <si>
    <t>1600283021</t>
  </si>
  <si>
    <t>88</t>
  </si>
  <si>
    <t>899132121</t>
  </si>
  <si>
    <t>Výměna (výšková úprava) poklopu kanalizačního s rámem pevným s ošetřením podkladních vrstev hloubky do 25 cm</t>
  </si>
  <si>
    <t>2027398056</t>
  </si>
  <si>
    <t>https://podminky.urs.cz/item/CS_URS_2024_02/899132121</t>
  </si>
  <si>
    <t xml:space="preserve">"stav. KŠ"     4</t>
  </si>
  <si>
    <t>89</t>
  </si>
  <si>
    <t>899202211</t>
  </si>
  <si>
    <t>Demontáž mříží litinových včetně rámů, hmotnosti jednotlivě přes 50 do 100 Kg</t>
  </si>
  <si>
    <t>-1145962590</t>
  </si>
  <si>
    <t>https://podminky.urs.cz/item/CS_URS_2024_02/899202211</t>
  </si>
  <si>
    <t xml:space="preserve">"stavající v místech pro nové UV"     20</t>
  </si>
  <si>
    <t xml:space="preserve">"rušené bez náhrady"     2</t>
  </si>
  <si>
    <t>90</t>
  </si>
  <si>
    <t>899204112</t>
  </si>
  <si>
    <t>Osazení mříží litinových včetně rámů a košů na bahno pro třídu zatížení D400, E600</t>
  </si>
  <si>
    <t>-1780055940</t>
  </si>
  <si>
    <t>https://podminky.urs.cz/item/CS_URS_2024_02/899204112</t>
  </si>
  <si>
    <t>91</t>
  </si>
  <si>
    <t>59224481</t>
  </si>
  <si>
    <t>mříž vtoková s rámem pro uliční vpusť 500x500, zatížení 40 tun</t>
  </si>
  <si>
    <t>1047116827</t>
  </si>
  <si>
    <t>Ostatní konstrukce a práce, bourání</t>
  </si>
  <si>
    <t>92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</si>
  <si>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</si>
  <si>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</si>
  <si>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1545442217</t>
  </si>
  <si>
    <t>https://podminky.urs.cz/item/CS_URS_2024_02/916131213</t>
  </si>
  <si>
    <t>93</t>
  </si>
  <si>
    <t>59217030</t>
  </si>
  <si>
    <t>obrubník silniční betonový přechodový 1000x150x150-250mm</t>
  </si>
  <si>
    <t>221657449</t>
  </si>
  <si>
    <t xml:space="preserve">"délka vlevo - m"     1,0*14</t>
  </si>
  <si>
    <t xml:space="preserve">"délka vpravo - m"     1,0*6</t>
  </si>
  <si>
    <t>20*1,02 'Přepočtené koeficientem množství</t>
  </si>
  <si>
    <t>94</t>
  </si>
  <si>
    <t>59217031</t>
  </si>
  <si>
    <t>obrubník silniční betonový 1000x150x250mm</t>
  </si>
  <si>
    <t>-226076687</t>
  </si>
  <si>
    <t xml:space="preserve">"délka vlevo - m"     153,0+8,0+35,5+19,0+148,0+170,0+8,5+39,5+18,0+53,5</t>
  </si>
  <si>
    <t xml:space="preserve">"délka vpravo - m"     159,0+0,5+75,5+47,0+163,0+149,0+32,5+33,5+60,0</t>
  </si>
  <si>
    <t>1373*1,02 'Přepočtené koeficientem množství</t>
  </si>
  <si>
    <t>95</t>
  </si>
  <si>
    <t>59217032</t>
  </si>
  <si>
    <t>obrubník silniční betonový 1000x150x150mm</t>
  </si>
  <si>
    <t>1325951458</t>
  </si>
  <si>
    <t xml:space="preserve">"délka vlevo - m"      2,0+2,0+2,5+4,0+2,5+(4,0+2,5)+4,0</t>
  </si>
  <si>
    <t xml:space="preserve">"délka vpravo - m"     14,5+2,5+4,0+8,0+5,0+4,0</t>
  </si>
  <si>
    <t>61,5*1,02 'Přepočtené koeficientem množství</t>
  </si>
  <si>
    <t>96</t>
  </si>
  <si>
    <t>916431112</t>
  </si>
  <si>
    <t>Osazení betonového bezbariérového obrubníku s ložem betonovým tl. 150 mm úložná šířka do 400 mm s boční opěrou</t>
  </si>
  <si>
    <t>-846335533</t>
  </si>
  <si>
    <t>https://podminky.urs.cz/item/CS_URS_2024_02/916431112</t>
  </si>
  <si>
    <t>97</t>
  </si>
  <si>
    <t>59217041</t>
  </si>
  <si>
    <t>obrubník betonový bezbariérový přímý 290mm</t>
  </si>
  <si>
    <t>-1687916980</t>
  </si>
  <si>
    <t>"délka - m"</t>
  </si>
  <si>
    <t xml:space="preserve">"MHD Mutěnická - vlevo a vpravo"      20,0+18,0</t>
  </si>
  <si>
    <t xml:space="preserve">"MHD Bořetická - vlevo a vpravo"      18,0+18,0</t>
  </si>
  <si>
    <t>74*1,02 'Přepočtené koeficientem množství</t>
  </si>
  <si>
    <t>98</t>
  </si>
  <si>
    <t>59217093</t>
  </si>
  <si>
    <t>obrubník betonový bezbarierový přechodový 250-290mm</t>
  </si>
  <si>
    <t>-812298648</t>
  </si>
  <si>
    <t xml:space="preserve">"MHD Mutěnická - vlevo a vpravo"      (1,0+1,0)*2</t>
  </si>
  <si>
    <t xml:space="preserve">"MHD Bořetická - vlevo a vpravo"      (1,0+1,0)*2</t>
  </si>
  <si>
    <t>8*1,02 'Přepočtené koeficientem množství</t>
  </si>
  <si>
    <t>99</t>
  </si>
  <si>
    <t>916991121</t>
  </si>
  <si>
    <t>Lože pod obrubníky, krajníky nebo obruby z dlažebních kostek z betonu prostého</t>
  </si>
  <si>
    <t>-1440007370</t>
  </si>
  <si>
    <t>https://podminky.urs.cz/item/CS_URS_2024_02/916991121</t>
  </si>
  <si>
    <t xml:space="preserve">"pod silniční obrubníky - tl. cca 30 mm, délka z pol.č. 916131213"     1454,5*0,35*0,03</t>
  </si>
  <si>
    <t xml:space="preserve">"pod bezbariérové obrubníky - tl. cca 100 mm, délka z pol.č. 916431112"     82,0*0,60*0,10</t>
  </si>
  <si>
    <t>100</t>
  </si>
  <si>
    <t>919111112</t>
  </si>
  <si>
    <t>Řezání dilatačních spár v čerstvém cementobetonovém krytu příčných nebo podélných, šířky 4 mm, hloubky přes 60 do 80 mm</t>
  </si>
  <si>
    <t>463536599</t>
  </si>
  <si>
    <t>https://podminky.urs.cz/item/CS_URS_2024_02/919111112</t>
  </si>
  <si>
    <t>"TYP 5 - příčné spáry v CB krytu"</t>
  </si>
  <si>
    <t xml:space="preserve">"se ŠŽ"     (2,40*7+2,7*2+2,0+1,4+1,0+2,2+1,7+1,3+1,0)+(2,40*5+2,80*2+2,6+2,0+1,4+1,1+2,8+2,3+1,9+1,5+1,1+0,9)</t>
  </si>
  <si>
    <t xml:space="preserve">"bez ŠŽ"     (2,80*7+2,8+2,4+2,0+1,6+1,1+0,9+2,7+2,2+1,6+1,1+0,8)+(2,80*7+2,7+2,4+2,0+1,6+1,2+2,0+2,6+2,0+1,4+1,1)</t>
  </si>
  <si>
    <t>919111213</t>
  </si>
  <si>
    <t>Řezání dilatačních spár v čerstvém cementobetonovém krytu vytvoření komůrky pro těsnící zálivku šířky 10 mm, hloubky 25 mm</t>
  </si>
  <si>
    <t>-1978771923</t>
  </si>
  <si>
    <t>https://podminky.urs.cz/item/CS_URS_2024_02/919111213</t>
  </si>
  <si>
    <t xml:space="preserve">"délka z pol.č. 919111112"     145,40</t>
  </si>
  <si>
    <t>919111222</t>
  </si>
  <si>
    <t>Řezání dilatačních spár v čerstvém cementobetonovém krytu vytvoření komůrky pro těsnící zálivku šířky 15 mm, hloubky 25 mm</t>
  </si>
  <si>
    <t>408564185</t>
  </si>
  <si>
    <t>https://podminky.urs.cz/item/CS_URS_2024_02/919111222</t>
  </si>
  <si>
    <t>"TYP 1"</t>
  </si>
  <si>
    <t xml:space="preserve">"podélná mezi ŠŽ a CB krytem"     20,0+18,0</t>
  </si>
  <si>
    <t xml:space="preserve">"podélná mezi ŠŽ a obrubou"     20,0+18,0</t>
  </si>
  <si>
    <t>"TYP 3"</t>
  </si>
  <si>
    <t xml:space="preserve">"podélná spára mezi CB krytem a obrubou"     (12,2+15,1)+51,8+(12,3+18,2)+48,3</t>
  </si>
  <si>
    <t>919112222</t>
  </si>
  <si>
    <t>Řezání dilatačních spár v živičném krytu vytvoření komůrky pro těsnící zálivku šířky 15 mm, hloubky 25 mm</t>
  </si>
  <si>
    <t>1017957185</t>
  </si>
  <si>
    <t>https://podminky.urs.cz/item/CS_URS_2024_02/919112222</t>
  </si>
  <si>
    <t xml:space="preserve">"podélná spára mezi AB a CB krytem"     46,8+51,1+48,0+48,0</t>
  </si>
  <si>
    <t>104</t>
  </si>
  <si>
    <t>919122112</t>
  </si>
  <si>
    <t>Utěsnění dilatačních spár zálivkou za tepla v cementobetonovém nebo živičném krytu včetně adhezního nátěru s těsnicím profilem pod zálivkou, pro komůrky šířky 10 mm, hloubky 25 mm</t>
  </si>
  <si>
    <t>-795278654</t>
  </si>
  <si>
    <t>https://podminky.urs.cz/item/CS_URS_2024_02/919122112</t>
  </si>
  <si>
    <t>"TYP 5"</t>
  </si>
  <si>
    <t xml:space="preserve">"smršťovací spáry v CB krytu - délka z pol.č. 919111112"     145,40</t>
  </si>
  <si>
    <t>105</t>
  </si>
  <si>
    <t>919122121</t>
  </si>
  <si>
    <t>Utěsnění dilatačních spár zálivkou za tepla v cementobetonovém nebo živičném krytu včetně adhezního nátěru s těsnicím profilem pod zálivkou, pro komůrky šířky 15 mm, hloubky 25 mm</t>
  </si>
  <si>
    <t>-988374934</t>
  </si>
  <si>
    <t>https://podminky.urs.cz/item/CS_URS_2024_02/919122121</t>
  </si>
  <si>
    <t>106</t>
  </si>
  <si>
    <t>919122131</t>
  </si>
  <si>
    <t>Utěsnění dilatačních spár zálivkou za tepla v cementobetonovém nebo živičném krytu včetně adhezního nátěru s těsnicím profilem pod zálivkou, pro komůrky šířky 20 mm, hloubky 30 mm</t>
  </si>
  <si>
    <t>1341019086</t>
  </si>
  <si>
    <t>https://podminky.urs.cz/item/CS_URS_2024_02/919122131</t>
  </si>
  <si>
    <t>"TYP 2"</t>
  </si>
  <si>
    <t xml:space="preserve">"příčné spáry mezi AB a CB krytem"     (0,7+0,8)+(0,7+0,6)+(0,8+0,7)+(0,7+0,8)</t>
  </si>
  <si>
    <t>107</t>
  </si>
  <si>
    <t>919131111</t>
  </si>
  <si>
    <t>Vyztužení dilatačních spár v cementobetonovém krytu kluznými trny průměru 25 mm, délky 500 mm</t>
  </si>
  <si>
    <t>1268039353</t>
  </si>
  <si>
    <t>https://podminky.urs.cz/item/CS_URS_2024_02/919131111</t>
  </si>
  <si>
    <t xml:space="preserve">"počet"     511</t>
  </si>
  <si>
    <t>108</t>
  </si>
  <si>
    <t>919716111</t>
  </si>
  <si>
    <t>Ocelová výztuž cementobetonového krytu ze svařovaných sítí hmotnosti do 7,5 kg/m2</t>
  </si>
  <si>
    <t>-1331596737</t>
  </si>
  <si>
    <t>https://podminky.urs.cz/item/CS_URS_2024_02/919716111</t>
  </si>
  <si>
    <t xml:space="preserve">"pro CB kryt"     7,325</t>
  </si>
  <si>
    <t>109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</si>
  <si>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</si>
  <si>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</si>
  <si>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318808105</t>
  </si>
  <si>
    <t>https://podminky.urs.cz/item/CS_URS_2024_02/919732211</t>
  </si>
  <si>
    <t xml:space="preserve">"na styku nového a stav. krytu na ZU a KU"       11,2+72,0</t>
  </si>
  <si>
    <t xml:space="preserve">"vedlejší komce"     6,2+7,7+19,5</t>
  </si>
  <si>
    <t xml:space="preserve">"prac. spáry pro práce po úsecích - podélná a příčná"      725,0+11,0</t>
  </si>
  <si>
    <t>110</t>
  </si>
  <si>
    <t>919735111</t>
  </si>
  <si>
    <t>Řezání stávajícího živičného krytu nebo podkladu hloubky do 50 mm</t>
  </si>
  <si>
    <t>-1844895960</t>
  </si>
  <si>
    <t>https://podminky.urs.cz/item/CS_URS_2024_02/919735111</t>
  </si>
  <si>
    <t>"pro obrusnou a podkladní vrstvu</t>
  </si>
  <si>
    <t xml:space="preserve">"na styku nového a stav. krytu na ZU a KU"       (11,2+72,0)*2</t>
  </si>
  <si>
    <t xml:space="preserve">"vedlejší komce"     (6,2+7,7+19,5)*2</t>
  </si>
  <si>
    <t>111</t>
  </si>
  <si>
    <t>919735112</t>
  </si>
  <si>
    <t>Řezání stávajícího živičného krytu nebo podkladu hloubky přes 50 do 100 mm</t>
  </si>
  <si>
    <t>-15312718</t>
  </si>
  <si>
    <t>https://podminky.urs.cz/item/CS_URS_2024_02/919735112</t>
  </si>
  <si>
    <t>"pro ložnou vrstvu"</t>
  </si>
  <si>
    <t>112</t>
  </si>
  <si>
    <t>919735123</t>
  </si>
  <si>
    <t>Řezání stávajícího betonového krytu nebo podkladu hloubky přes 100 do 150 mm</t>
  </si>
  <si>
    <t>-69467931</t>
  </si>
  <si>
    <t>https://podminky.urs.cz/item/CS_URS_2024_02/919735123</t>
  </si>
  <si>
    <t xml:space="preserve">"stav. SC pro nový CB kryt"     50,0+54,0+51,0+51,0</t>
  </si>
  <si>
    <t xml:space="preserve">"stav. SC v místě úpravy ul. Bořetická - v km cca 0,580"      25,5</t>
  </si>
  <si>
    <t xml:space="preserve">"stav SC pro výměnu nebo nové UV"     (1,30+(0,90+0,70)*2)*(18+1)</t>
  </si>
  <si>
    <t>113</t>
  </si>
  <si>
    <t>931992121</t>
  </si>
  <si>
    <t>Výplň dilatačních spár z polystyrenu extrudovaného, tloušťky 20 mm</t>
  </si>
  <si>
    <t>502417324</t>
  </si>
  <si>
    <t>https://podminky.urs.cz/item/CS_URS_2024_02/931992121</t>
  </si>
  <si>
    <t>"separační vložka - m2"</t>
  </si>
  <si>
    <t xml:space="preserve">"u CB krytu tl. 12 mm - TYP 1 a TYP 3"     427,800*0,220</t>
  </si>
  <si>
    <t xml:space="preserve">"u CB krytu tl. 20 mm - TYP2 , délka z pol.č. 919122131"     5,80*0,220</t>
  </si>
  <si>
    <t>114</t>
  </si>
  <si>
    <t>935114231</t>
  </si>
  <si>
    <t>Osazení štěrbinového odvodňovacího betonového žlabu rozměru 400/450x500 mm bez obrubníku bez vnitřního spádu, pro zatížení</t>
  </si>
  <si>
    <t>-808314857</t>
  </si>
  <si>
    <t>https://podminky.urs.cz/item/CS_URS_2024_02/935114231</t>
  </si>
  <si>
    <t xml:space="preserve">"ŠŽ zastávka MHD Mutěnická a Bořetická - obě vlevo"     (20,0-2*1,0)+(18,0-2*1,0)</t>
  </si>
  <si>
    <t>115</t>
  </si>
  <si>
    <t>59221130</t>
  </si>
  <si>
    <t>trouba s přerušovanou štěrbinou betonová D400 bez vnitřního spádu 400/450x500mm</t>
  </si>
  <si>
    <t>-421408847</t>
  </si>
  <si>
    <t>116</t>
  </si>
  <si>
    <t>935114233</t>
  </si>
  <si>
    <t>Osazení štěrbinového odvodňovacího betonového žlabu rozměru 400/450x500 mm bez obrubníku záslepky</t>
  </si>
  <si>
    <t>-417705233</t>
  </si>
  <si>
    <t>https://podminky.urs.cz/item/CS_URS_2024_02/935114233</t>
  </si>
  <si>
    <t xml:space="preserve">"ŠŽ zastávka MHD Mutěnická a Bořetická - obě vlevo"     2+2</t>
  </si>
  <si>
    <t>117</t>
  </si>
  <si>
    <t>59221667</t>
  </si>
  <si>
    <t>záslepka pro štěrbinovou troubu D400/E600/F900 400/450x500x120mm</t>
  </si>
  <si>
    <t>1549265600</t>
  </si>
  <si>
    <t>118</t>
  </si>
  <si>
    <t>935114234</t>
  </si>
  <si>
    <t>Osazení štěrbinového odvodňovacího betonového žlabu rozměru 400/450x500 mm bez obrubníku čisticího kusu</t>
  </si>
  <si>
    <t>691604117</t>
  </si>
  <si>
    <t>https://podminky.urs.cz/item/CS_URS_2024_02/935114234</t>
  </si>
  <si>
    <t xml:space="preserve">"ŠŽ zastávka MHD Mutěnická a Bořetická - obě vlevo"     1+1</t>
  </si>
  <si>
    <t>119</t>
  </si>
  <si>
    <t>59221040</t>
  </si>
  <si>
    <t>kus čisticí pro štěrbinovou troubu D400 400/450x500x1000mm</t>
  </si>
  <si>
    <t>-1920354087</t>
  </si>
  <si>
    <t>120</t>
  </si>
  <si>
    <t>935114235</t>
  </si>
  <si>
    <t>Osazení štěrbinového odvodňovacího betonového žlabu rozměru 400/450x500 mm bez obrubníku vpusťového kompletu</t>
  </si>
  <si>
    <t>532532976</t>
  </si>
  <si>
    <t>https://podminky.urs.cz/item/CS_URS_2024_02/935114235</t>
  </si>
  <si>
    <t>121</t>
  </si>
  <si>
    <t>59223300</t>
  </si>
  <si>
    <t>vpusťový komplet pro štěrbinovou trubu D400 400/450x500x1000mm</t>
  </si>
  <si>
    <t>270235511</t>
  </si>
  <si>
    <t>122</t>
  </si>
  <si>
    <t>938908411</t>
  </si>
  <si>
    <t>Čištění vozovek splachováním vodou povrchu podkladu nebo krytu živičného, betonového nebo dlážděného</t>
  </si>
  <si>
    <t>659819599</t>
  </si>
  <si>
    <t>https://podminky.urs.cz/item/CS_URS_2024_02/938908411</t>
  </si>
  <si>
    <t>123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</si>
  <si>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</si>
  <si>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</si>
  <si>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436210691</t>
  </si>
  <si>
    <t>https://podminky.urs.cz/item/CS_URS_2024_02/938909311</t>
  </si>
  <si>
    <t>997</t>
  </si>
  <si>
    <t>Přesun sutě</t>
  </si>
  <si>
    <t>124</t>
  </si>
  <si>
    <t>997221571</t>
  </si>
  <si>
    <t>Vodorovná doprava vybouraných hmot bez naložení, ale se složením a s hrubým urovnáním na vzdálenost do 1 km</t>
  </si>
  <si>
    <t>-1502197271</t>
  </si>
  <si>
    <t>https://podminky.urs.cz/item/CS_URS_2024_02/997221571</t>
  </si>
  <si>
    <t xml:space="preserve">"množství z pol.č. 113106171 +113107131 + 113107171 + 113107332 + 113202111"     2,360+0,650+194,350+2253,750+1147,693</t>
  </si>
  <si>
    <t xml:space="preserve">"množství z pol.č. 890411811"     40,320</t>
  </si>
  <si>
    <t>125</t>
  </si>
  <si>
    <t>997221579</t>
  </si>
  <si>
    <t>Vodorovná doprava vybouraných hmot bez naložení, ale se složením a s hrubým urovnáním na vzdálenost Příplatek k ceně za každý další započatý 1 km přes 1 km</t>
  </si>
  <si>
    <t>-1434464376</t>
  </si>
  <si>
    <t>https://podminky.urs.cz/item/CS_URS_2024_02/997221579</t>
  </si>
  <si>
    <t xml:space="preserve">"množství z pol.č. 997221571"    3639,123</t>
  </si>
  <si>
    <t>3639,123*6 'Přepočtené koeficientem množství</t>
  </si>
  <si>
    <t>126</t>
  </si>
  <si>
    <t>997221611</t>
  </si>
  <si>
    <t>Nakládání na dopravní prostředky pro vodorovnou dopravu suti</t>
  </si>
  <si>
    <t>887562078</t>
  </si>
  <si>
    <t>https://podminky.urs.cz/item/CS_URS_2024_02/997221611</t>
  </si>
  <si>
    <t>127</t>
  </si>
  <si>
    <t>997221861</t>
  </si>
  <si>
    <t>Poplatek za uložení stavebního odpadu na recyklační skládce (skládkovné) z prostého betonu zatříděného do Katalogu odpadů pod kódem 17 01 01</t>
  </si>
  <si>
    <t>340649581</t>
  </si>
  <si>
    <t>https://podminky.urs.cz/item/CS_URS_2024_02/997221861</t>
  </si>
  <si>
    <t>128</t>
  </si>
  <si>
    <t>997221875-R</t>
  </si>
  <si>
    <t>Poplatek za vyfrázovaný živičný kryt - ODKUP ZHOTOVITELEM</t>
  </si>
  <si>
    <t>-75324165</t>
  </si>
  <si>
    <t xml:space="preserve">"množství z pol.č. 113154511 + 113154558 + 113154590"     0,138+2043,780+1021,890</t>
  </si>
  <si>
    <t>998</t>
  </si>
  <si>
    <t>Přesun hmot</t>
  </si>
  <si>
    <t>129</t>
  </si>
  <si>
    <t>998223011</t>
  </si>
  <si>
    <t>Přesun hmot pro pozemní komunikace s krytem dlážděným dopravní vzdálenost do 200 m jakékoliv délky objektu</t>
  </si>
  <si>
    <t>-1416322842</t>
  </si>
  <si>
    <t>https://podminky.urs.cz/item/CS_URS_2024_02/998223011</t>
  </si>
  <si>
    <t>PSV</t>
  </si>
  <si>
    <t>Práce a dodávky PSV</t>
  </si>
  <si>
    <t>711</t>
  </si>
  <si>
    <t>Izolace proti vodě, vlhkosti a plynům</t>
  </si>
  <si>
    <t>130</t>
  </si>
  <si>
    <t>711461103</t>
  </si>
  <si>
    <t>Provedení izolace proti povrchové a podpovrchové tlakové vodě fóliemi na ploše vodorovné V přilepenou v plné ploše</t>
  </si>
  <si>
    <t>-227469254</t>
  </si>
  <si>
    <t>https://podminky.urs.cz/item/CS_URS_2024_02/711461103</t>
  </si>
  <si>
    <t>131</t>
  </si>
  <si>
    <t>28322004</t>
  </si>
  <si>
    <t>fólie hydroizolační pro spodní stavbu mPVC tl 1,5mm</t>
  </si>
  <si>
    <t>851159831</t>
  </si>
  <si>
    <t>422*1,1655 'Přepočtené koeficientem množství</t>
  </si>
  <si>
    <t>132</t>
  </si>
  <si>
    <t>998711101</t>
  </si>
  <si>
    <t>Přesun hmot pro izolace proti vodě, vlhkosti a plynům stanovený z hmotnosti přesunovaného materiálu vodorovná dopravní vzdálenost do 50 m základní v objektech výšky do 6 m</t>
  </si>
  <si>
    <t>-2070224622</t>
  </si>
  <si>
    <t>https://podminky.urs.cz/item/CS_URS_2024_02/998711101</t>
  </si>
  <si>
    <t>101.1 - Oprava komunikací - TRVALÉ DZ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</si>
  <si>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</si>
  <si>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</si>
  <si>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1476281204</t>
  </si>
  <si>
    <t>https://podminky.urs.cz/item/CS_URS_2024_02/162211201</t>
  </si>
  <si>
    <t xml:space="preserve">"zemina z výkopu pro beton. základ sloupků SDZ"     0,40*0,40*0,50*5</t>
  </si>
  <si>
    <t>914111111</t>
  </si>
  <si>
    <t>Montáž svislé dopravní značky základní velikosti do 1 m2 objímkami na sloupky nebo konzoly</t>
  </si>
  <si>
    <t>2034365235</t>
  </si>
  <si>
    <t>https://podminky.urs.cz/item/CS_URS_2024_02/914111111</t>
  </si>
  <si>
    <t xml:space="preserve">"zpětná montáž IJ 4a a P4"     4+1</t>
  </si>
  <si>
    <t>914511112</t>
  </si>
  <si>
    <t>Montáž sloupku dopravních značek délky do 3,5 m do hliníkové patky pro sloupek D 60 mm</t>
  </si>
  <si>
    <t>-383686464</t>
  </si>
  <si>
    <t>https://podminky.urs.cz/item/CS_URS_2024_02/914511112</t>
  </si>
  <si>
    <t xml:space="preserve">"pro zpětnou montáž IJ 4a a P4"    4+1</t>
  </si>
  <si>
    <t>40445225</t>
  </si>
  <si>
    <t>sloupek pro dopravní značku Zn D 60mm v 3,5m</t>
  </si>
  <si>
    <t>-761988518</t>
  </si>
  <si>
    <t>40445253</t>
  </si>
  <si>
    <t>víčko plastové na sloupek D 60mm</t>
  </si>
  <si>
    <t>-1306570539</t>
  </si>
  <si>
    <t>40445240</t>
  </si>
  <si>
    <t>patka pro sloupek Al D 60mm</t>
  </si>
  <si>
    <t>280120243</t>
  </si>
  <si>
    <t>915111112</t>
  </si>
  <si>
    <t>Vodorovné dopravní značení stříkané barvou dělící čára šířky 125 mm souvislá bílá retroreflexní</t>
  </si>
  <si>
    <t>1317842776</t>
  </si>
  <si>
    <t>https://podminky.urs.cz/item/CS_URS_2024_02/915111112</t>
  </si>
  <si>
    <t xml:space="preserve">"V1a plná"     146,5+13,5+52,0+156,5+2,5</t>
  </si>
  <si>
    <t xml:space="preserve">"V4 plná"     137,0+182,5+135,5+110,0</t>
  </si>
  <si>
    <t xml:space="preserve">"V11 plná"     (29,0+26,0)+(26,0+24,0)*3</t>
  </si>
  <si>
    <t xml:space="preserve">"V12 plná"    (11,5+16,0+17,5+15,5+10,0+13,5+20,0+18,5+15,0)</t>
  </si>
  <si>
    <t>915111122</t>
  </si>
  <si>
    <t>Vodorovné dopravní značení stříkané barvou dělící čára šířky 125 mm přerušovaná bílá retroreflexní</t>
  </si>
  <si>
    <t>1229921465</t>
  </si>
  <si>
    <t>https://podminky.urs.cz/item/CS_URS_2024_02/915111122</t>
  </si>
  <si>
    <t xml:space="preserve">"V2b 3,0/1,5/0,125"     19,5+24,0+22,5</t>
  </si>
  <si>
    <t>915121112</t>
  </si>
  <si>
    <t>Vodorovné dopravní značení stříkané barvou vodící čára bílá šířky 250 mm souvislá retroreflexní</t>
  </si>
  <si>
    <t>-825842781</t>
  </si>
  <si>
    <t>https://podminky.urs.cz/item/CS_URS_2024_02/915121112</t>
  </si>
  <si>
    <t xml:space="preserve">"V4 plná"     10,0+28,0+69,0+22,0+6,5+15,5+9,5+24,0+20,0+19,5+12,5+18,0+10,0+56,5+55,5+56,5+27,5+18,0+17,5+2,0+18,5+18,0+11,5</t>
  </si>
  <si>
    <t>915121122</t>
  </si>
  <si>
    <t>Vodorovné dopravní značení stříkané barvou vodící čára bílá šířky 250 mm přerušovaná retroreflexní</t>
  </si>
  <si>
    <t>-1178920917</t>
  </si>
  <si>
    <t>https://podminky.urs.cz/item/CS_URS_2024_02/915121122</t>
  </si>
  <si>
    <t xml:space="preserve">"V2b 0,5/0,5/0,25"     20,5+14,5+22,0+16,0</t>
  </si>
  <si>
    <t xml:space="preserve">"V4 0,5/0,5/0,25"     15,0+18,5+22,5+18,0+15,0+19,0+22,5+17,0</t>
  </si>
  <si>
    <t xml:space="preserve">"V10 0,5/0,5/0,25"      132,0+61,5+47,5+70,0+311,5+58,5+36,0+34,0</t>
  </si>
  <si>
    <t>915131112</t>
  </si>
  <si>
    <t>Vodorovné dopravní značení stříkané barvou přechody pro chodce, šipky, symboly bílé retroreflexní</t>
  </si>
  <si>
    <t>-1654568852</t>
  </si>
  <si>
    <t>https://podminky.urs.cz/item/CS_URS_2024_02/915131112</t>
  </si>
  <si>
    <t xml:space="preserve">"V7 plná š. 0,50 m"     4,0*0,50*8*2+3,0*0,50*7</t>
  </si>
  <si>
    <t xml:space="preserve">"V13 0,5/0,5"     (12,0+49,0+114,0+41,5+5,5+22,0+9,0+30,5+110,5+19,5+139,0+12,0+10,0+96,0+91,0+110,5+32,5+120,0+17,5+17,5+126,0+10,5)*0,50</t>
  </si>
  <si>
    <t xml:space="preserve">"nápis BUS - 2x4"      1,0*2*4</t>
  </si>
  <si>
    <t>915211112</t>
  </si>
  <si>
    <t>Vodorovné dopravní značení stříkaným plastem dělící čára šířky 125 mm souvislá bílá retroreflexní</t>
  </si>
  <si>
    <t>1791829756</t>
  </si>
  <si>
    <t>https://podminky.urs.cz/item/CS_URS_2024_02/915211112</t>
  </si>
  <si>
    <t>915211122</t>
  </si>
  <si>
    <t>Vodorovné dopravní značení stříkaným plastem dělící čára šířky 125 mm přerušovaná bílá retroreflexní</t>
  </si>
  <si>
    <t>678080648</t>
  </si>
  <si>
    <t>https://podminky.urs.cz/item/CS_URS_2024_02/915211122</t>
  </si>
  <si>
    <t>915221112</t>
  </si>
  <si>
    <t>Vodorovné dopravní značení stříkaným plastem vodící čára bílá šířky 250 mm souvislá retroreflexní</t>
  </si>
  <si>
    <t>-693443477</t>
  </si>
  <si>
    <t>https://podminky.urs.cz/item/CS_URS_2024_02/915221112</t>
  </si>
  <si>
    <t>915221122</t>
  </si>
  <si>
    <t>Vodorovné dopravní značení stříkaným plastem vodící čára bílá šířky 250 mm přerušovaná retroreflexní</t>
  </si>
  <si>
    <t>238100810</t>
  </si>
  <si>
    <t>https://podminky.urs.cz/item/CS_URS_2024_02/915221122</t>
  </si>
  <si>
    <t>915231112</t>
  </si>
  <si>
    <t>Vodorovné dopravní značení stříkaným plastem přechody pro chodce, šipky, symboly nápisy bílé retroreflexní</t>
  </si>
  <si>
    <t>-2081389929</t>
  </si>
  <si>
    <t>https://podminky.urs.cz/item/CS_URS_2024_02/915231112</t>
  </si>
  <si>
    <t>915611111</t>
  </si>
  <si>
    <t>Předznačení pro vodorovné značení stříkané barvou nebo prováděné z nátěrových hmot liniové dělicí čáry, vodicí proužky</t>
  </si>
  <si>
    <t>1002562109</t>
  </si>
  <si>
    <t>https://podminky.urs.cz/item/CS_URS_2024_02/915611111</t>
  </si>
  <si>
    <t xml:space="preserve">"z pol.č. 915111112 + 915111122 + 915121112 + 915121122"     1278,5+66,0+546,0+971,50</t>
  </si>
  <si>
    <t>915621111</t>
  </si>
  <si>
    <t>Předznačení pro vodorovné značení stříkané barvou nebo prováděné z nátěrových hmot plošné šipky, symboly, nápisy</t>
  </si>
  <si>
    <t>-155822517</t>
  </si>
  <si>
    <t>https://podminky.urs.cz/item/CS_URS_2024_02/915621111</t>
  </si>
  <si>
    <t xml:space="preserve">"z pol.č. 915131112"     648,50</t>
  </si>
  <si>
    <t>916-R11</t>
  </si>
  <si>
    <t>VODÍCÍ PRÁH PRŮBĚŽNÝ - DOD A MONTÁŽ vč. koncovek</t>
  </si>
  <si>
    <t>-2095377995</t>
  </si>
  <si>
    <t>https://podminky.urs.cz/item/CS_URS_2024_02/916-R11</t>
  </si>
  <si>
    <t xml:space="preserve">"vodící práh - m"     15,0+13,0+17,0+15,0</t>
  </si>
  <si>
    <t>916-R21</t>
  </si>
  <si>
    <t>VOD DESKA Z5 OBOUSTR VÝŠ DO 65CM S FÓLIÍ TŘ 2 - DOD A MONT</t>
  </si>
  <si>
    <t>1464782035</t>
  </si>
  <si>
    <t>https://podminky.urs.cz/item/CS_URS_2024_02/916-R21</t>
  </si>
  <si>
    <t>Poznámka k položce:_x000d_
Položka zahrnuje:_x000d_
- dodání zařízení v předepsaném provedení včetně jejich osazení</t>
  </si>
  <si>
    <t xml:space="preserve">"DZ Z5 osazená na žlutý vodící práh"     5+3+4+4</t>
  </si>
  <si>
    <t>916-R22</t>
  </si>
  <si>
    <t>-138218296</t>
  </si>
  <si>
    <t>https://podminky.urs.cz/item/CS_URS_2024_02/916-R22</t>
  </si>
  <si>
    <t xml:space="preserve">"stav. DZ Z5 osazená na žlutý vodící práh"     5+3+4+4</t>
  </si>
  <si>
    <t>-146390965</t>
  </si>
  <si>
    <t xml:space="preserve">"plocha SMA - ul. Věstonická + ul. Valtická + ul. Bořetická v km 0,410 + ul. Bořetická v km 0,585"     (8100,0+119,0+98,0+63,0)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</si>
  <si>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</si>
  <si>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</si>
  <si>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699632708</t>
  </si>
  <si>
    <t>https://podminky.urs.cz/item/CS_URS_2024_02/966006132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</si>
  <si>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</si>
  <si>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</si>
  <si>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1249334672</t>
  </si>
  <si>
    <t>https://podminky.urs.cz/item/CS_URS_2024_02/966006211</t>
  </si>
  <si>
    <t>997221111</t>
  </si>
  <si>
    <t>Vodorovná doprava suti nošením s naložením a se složením ze sypkých materiálů, na vzdálenost do 50 m</t>
  </si>
  <si>
    <t>66363886</t>
  </si>
  <si>
    <t>https://podminky.urs.cz/item/CS_URS_2024_02/997221111</t>
  </si>
  <si>
    <t>997221121</t>
  </si>
  <si>
    <t>Vodorovná doprava suti nošením s naložením a se složením z kusových materiálů, na vzdálenost do 50 m</t>
  </si>
  <si>
    <t>2012667013</t>
  </si>
  <si>
    <t>https://podminky.urs.cz/item/CS_URS_2024_02/997221121</t>
  </si>
  <si>
    <t>998225111</t>
  </si>
  <si>
    <t>Přesun hmot pro komunikace s krytem z kameniva, monolitickým betonovým nebo živičným dopravní vzdálenost do 200 m jakékoliv délky objektu</t>
  </si>
  <si>
    <t>6400178</t>
  </si>
  <si>
    <t>https://podminky.urs.cz/item/CS_URS_2024_02/998225111</t>
  </si>
  <si>
    <t>101.2 - Oprava komunikací - PŘECHODNÉ DZ</t>
  </si>
  <si>
    <t>913121111</t>
  </si>
  <si>
    <t>Montáž a demontáž dočasných dopravních značek kompletních značek vč. podstavce a sloupku základních</t>
  </si>
  <si>
    <t>-1794961141</t>
  </si>
  <si>
    <t>https://podminky.urs.cz/item/CS_URS_2024_02/913121111</t>
  </si>
  <si>
    <t xml:space="preserve">"dle TP 66, schéma B/4 + upravené B15 + rezerva, předpoklad 4x montáž"     (2+7+20)*4</t>
  </si>
  <si>
    <t>913121211</t>
  </si>
  <si>
    <t>Montáž a demontáž dočasných dopravních značek Příplatek za první a každý další den použití dočasných dopravních značek k ceně 12-1111</t>
  </si>
  <si>
    <t>521794854</t>
  </si>
  <si>
    <t>https://podminky.urs.cz/item/CS_URS_2024_02/913121211</t>
  </si>
  <si>
    <t xml:space="preserve">"předpoklad -  3 měsíce, počet z pol.č. 913121111"     (2+7+20)*3*30</t>
  </si>
  <si>
    <t>913221113</t>
  </si>
  <si>
    <t>Montáž a demontáž dočasných dopravních zábran světelných včetně zásobníku na akumulátor, šířky 3 m, 5 světel</t>
  </si>
  <si>
    <t>-763501835</t>
  </si>
  <si>
    <t>https://podminky.urs.cz/item/CS_URS_2024_02/913221113</t>
  </si>
  <si>
    <t xml:space="preserve">"dle TP 66, schéma upravené B15, předpoklad 2x montáž"    2*2</t>
  </si>
  <si>
    <t>913221213</t>
  </si>
  <si>
    <t>Montáž a demontáž dočasných dopravních zábran Příplatek za první a každý další den použití dočasných dopravních zábran k ceně 22-1113</t>
  </si>
  <si>
    <t>15159426</t>
  </si>
  <si>
    <t>https://podminky.urs.cz/item/CS_URS_2024_02/913221213</t>
  </si>
  <si>
    <t xml:space="preserve">"předpoklad -  3 měsíce, počet z pol.č. 913221113"     2*3*30</t>
  </si>
  <si>
    <t>913321111</t>
  </si>
  <si>
    <t>Montáž a demontáž dočasných dopravních vodících zařízení směrové desky základní</t>
  </si>
  <si>
    <t>1974203295</t>
  </si>
  <si>
    <t>https://podminky.urs.cz/item/CS_URS_2024_02/913321111</t>
  </si>
  <si>
    <t xml:space="preserve">"dle TP 66, schéma B/4 + rezerva,  předpoklad 4x montáž"     (50+20)*4</t>
  </si>
  <si>
    <t>913321115</t>
  </si>
  <si>
    <t>Montáž a demontáž dočasných dopravních vodících zařízení soupravy směrových desek s výstražným světlem 3 desky</t>
  </si>
  <si>
    <t>1037626298</t>
  </si>
  <si>
    <t>https://podminky.urs.cz/item/CS_URS_2024_02/913321115</t>
  </si>
  <si>
    <t xml:space="preserve">"dle TP 66, schéma B/4"     1*4</t>
  </si>
  <si>
    <t>913321211</t>
  </si>
  <si>
    <t>Montáž a demontáž dočasných dopravních vodících zařízení Příplatek za první a každý další den použití dočasných dopravních vodících zařízení k ceně 32-1111</t>
  </si>
  <si>
    <t>943745376</t>
  </si>
  <si>
    <t>https://podminky.urs.cz/item/CS_URS_2024_02/913321211</t>
  </si>
  <si>
    <t xml:space="preserve">"předpoklad -  3 měsíce,  počet z pol.č.  913321111"    (50+20)*3*30</t>
  </si>
  <si>
    <t>913321215</t>
  </si>
  <si>
    <t>Montáž a demontáž dočasných dopravních vodících zařízení Příplatek za první a každý další den použití dočasných dopravních vodících zařízení k ceně 32-1115</t>
  </si>
  <si>
    <t>1265649719</t>
  </si>
  <si>
    <t>https://podminky.urs.cz/item/CS_URS_2024_02/913321215</t>
  </si>
  <si>
    <t xml:space="preserve">"předpoklad -  3 měsíce, počet z pol.č. 913321115"     1*3*30</t>
  </si>
  <si>
    <t>913331115</t>
  </si>
  <si>
    <t>Montáž a demontáž dočasných dopravních vodících zařízení signální svítilny včetně akumulátoru</t>
  </si>
  <si>
    <t>-1100450255</t>
  </si>
  <si>
    <t>https://podminky.urs.cz/item/CS_URS_2024_02/913331115</t>
  </si>
  <si>
    <t xml:space="preserve">"dle TP 66, schéma B/4 a B/15"     1+2</t>
  </si>
  <si>
    <t>913331215</t>
  </si>
  <si>
    <t>Montáž a demontáž dočasných dopravních vodících zařízení Příplatek za první a každý další den použití dočasných dopravních vodících zařízení k ceně 33-1115</t>
  </si>
  <si>
    <t>548388267</t>
  </si>
  <si>
    <t>https://podminky.urs.cz/item/CS_URS_2024_02/913331215</t>
  </si>
  <si>
    <t xml:space="preserve">"předpoklad -  3 měsíce, počet z pol.č. 913331115"     (1+2)*3*30</t>
  </si>
  <si>
    <t>915222121</t>
  </si>
  <si>
    <t>Přechodné vodorovné dopravní značení samolepicí retroreflexní fólií s trvanlivostí přes 2 do 6 měsíců</t>
  </si>
  <si>
    <t>233787506</t>
  </si>
  <si>
    <t>https://podminky.urs.cz/item/CS_URS_2024_02/915222121</t>
  </si>
  <si>
    <t xml:space="preserve">"dle TP 66, schéma B/4"     (500,0+2*25,0)*4</t>
  </si>
  <si>
    <t>915222911</t>
  </si>
  <si>
    <t>Přechodné vodorovné dopravní značení odstranění retroreflexní fólie</t>
  </si>
  <si>
    <t>-1890225290</t>
  </si>
  <si>
    <t>https://podminky.urs.cz/item/CS_URS_2024_02/915222911</t>
  </si>
  <si>
    <t xml:space="preserve">"množství z pol.č. 915222121"     2200,0</t>
  </si>
  <si>
    <t>102 - Oprava chodníků v prostoru zastávek MHD</t>
  </si>
  <si>
    <t xml:space="preserve">    741 - Elektroinstalace - silnoproud</t>
  </si>
  <si>
    <t>-1453460054</t>
  </si>
  <si>
    <t xml:space="preserve">"plocha z pol.č. 181351003 -3x po dobu 2 let"     387,0*3*2</t>
  </si>
  <si>
    <t>2040609065</t>
  </si>
  <si>
    <t xml:space="preserve">"stav. zelené plochy -m2"     </t>
  </si>
  <si>
    <t xml:space="preserve">"MHD Mutěnická - vlevo a vpravo"    (27,0+54,0+5,0)+(3,0+32,0+106,0)</t>
  </si>
  <si>
    <t xml:space="preserve">"MHD Bořetická - vlevo a vpravo"     (69,0+34,0)+(50,0+25,0)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</si>
  <si>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</si>
  <si>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</si>
  <si>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73053855</t>
  </si>
  <si>
    <t>https://podminky.urs.cz/item/CS_URS_2024_02/113106123</t>
  </si>
  <si>
    <t xml:space="preserve">"chodník  - odstranění  - m2" </t>
  </si>
  <si>
    <t xml:space="preserve">"MHD Mutěnická - vlevo a vpravo"    20,0+14,0</t>
  </si>
  <si>
    <t xml:space="preserve">"MHD Bořetická - vlevo a vpravo"     (12,0+9,5+12,5)+(16,0+10,0)</t>
  </si>
  <si>
    <t>-1562209620</t>
  </si>
  <si>
    <t xml:space="preserve">"stav. chodník z LA - odstranění - m2" </t>
  </si>
  <si>
    <t xml:space="preserve">"MHD Mutěnická - vlevo a vpravo"    148,0</t>
  </si>
  <si>
    <t xml:space="preserve">"MHD Bořetická - vlevo a vpravo"     165,0+110,0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</si>
  <si>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</si>
  <si>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</si>
  <si>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-1078464914</t>
  </si>
  <si>
    <t>https://podminky.urs.cz/item/CS_URS_2024_02/113107231</t>
  </si>
  <si>
    <t xml:space="preserve">"MHD Mutěnická - vlevo a vpravo"    253,5</t>
  </si>
  <si>
    <t>113154531</t>
  </si>
  <si>
    <t>Frézování živičného podkladu nebo krytu s naložením hmot na dopravní prostředek plochy přes 500 do 2 000 m2 pruhu šířky do 1 m, tloušťky vrstvy do 30 mm</t>
  </si>
  <si>
    <t>-186876594</t>
  </si>
  <si>
    <t>https://podminky.urs.cz/item/CS_URS_2024_02/113154531</t>
  </si>
  <si>
    <t xml:space="preserve">"MHD Mutěnická - vlevo a vpravo"    253,5+148,0</t>
  </si>
  <si>
    <t>-1250759253</t>
  </si>
  <si>
    <t xml:space="preserve">"stav. chodníkových - m"   </t>
  </si>
  <si>
    <t xml:space="preserve">"MHD Mutěnická - vlevo a vpravo"    (12,5+6,0+26,5+14,5+5,0*2)+(72,5+4,0+51,0+11,0)</t>
  </si>
  <si>
    <t xml:space="preserve">"MHD Bořetická - vlevo a vpravo"     (5,0+6,0+35,5+68,0+3,0+8,0)+(1,5+33,5+58,0+9,0)</t>
  </si>
  <si>
    <t xml:space="preserve">"stav. silničních - MHD Mutěnická - vlevo - m"     75,0</t>
  </si>
  <si>
    <t xml:space="preserve">"stav. krajník podél obrub - MHD Mutěnická - vlevo - m"     75,0</t>
  </si>
  <si>
    <t>-579369791</t>
  </si>
  <si>
    <t xml:space="preserve">"plocha z pol.č. 564871111"     898,50*(0,35-0,18)</t>
  </si>
  <si>
    <t>131213702</t>
  </si>
  <si>
    <t>Hloubení nezapažených jam ručně s urovnáním dna do předepsaného profilu a spádu v hornině třídy těžitelnosti I skupiny 3 nesoudržných</t>
  </si>
  <si>
    <t>-1306916984</t>
  </si>
  <si>
    <t>https://podminky.urs.cz/item/CS_URS_2024_02/131213702</t>
  </si>
  <si>
    <t>"základy pro přístřešky zastávek MHD"</t>
  </si>
  <si>
    <t xml:space="preserve">"Mutěnická směr Čejkovická"     (1,85+0,30*2)*(6,06+0,30*2)*(0,20+0,10)</t>
  </si>
  <si>
    <t xml:space="preserve">"Bořetická směr Pálavské náměstí"     (1,85+0,30*2)*(4,67+0,30*2)*(0,20+0,10)</t>
  </si>
  <si>
    <t xml:space="preserve">"Bořetická směr Čejkovická"     (1,85+0,30*2)*(4,67+0,30*2)*(0,20+0,10)</t>
  </si>
  <si>
    <t>132212332</t>
  </si>
  <si>
    <t>Hloubení nezapažených rýh šířky přes 800 do 2 000 mm ručně s urovnáním dna do předepsaného profilu a spádu v hornině třídy těžitelnosti I skupiny 3 nesoudržných</t>
  </si>
  <si>
    <t>-2044698606</t>
  </si>
  <si>
    <t>https://podminky.urs.cz/item/CS_URS_2024_02/132212332</t>
  </si>
  <si>
    <t xml:space="preserve">"Mutěnická směr Pálavské náměstí"     (0,85+0,30*2)*(6,02+0,30*2)*(0,60+0,10)</t>
  </si>
  <si>
    <t>-2004091684</t>
  </si>
  <si>
    <t xml:space="preserve">"na meziskládku - množství z pol.č. 122251102 + 131213702 + 132212332"     155,067+12,641+6,719</t>
  </si>
  <si>
    <t xml:space="preserve">"z meziskládky k mísdu zabudování - z pol.č. 174111101 + 569903311"     5,418+21,875</t>
  </si>
  <si>
    <t>214416536</t>
  </si>
  <si>
    <t xml:space="preserve">"z pol.č. 111301111"     405,0</t>
  </si>
  <si>
    <t>-1071045437</t>
  </si>
  <si>
    <t xml:space="preserve">"z pol.č. 111301111, příplatek za  1 km"     405,0</t>
  </si>
  <si>
    <t>-507643285</t>
  </si>
  <si>
    <t xml:space="preserve">"výkopy celkem - množství z pol.č. 122251102 + 131213702 + 132212332"     155,193+12,641+6,719</t>
  </si>
  <si>
    <t xml:space="preserve">"zemina pro zpětné použití - z pol.č. 174111101 + 569903311"     (5,418+21,875)*(-1)</t>
  </si>
  <si>
    <t>1825551395</t>
  </si>
  <si>
    <t xml:space="preserve">"z meziskládky k místu zabudování - množství z pol.č. 174111101 + 569903311"      5,418+21,875</t>
  </si>
  <si>
    <t xml:space="preserve">"z meziskládky na skládku - množství z pol.č. 162751114"     147,260</t>
  </si>
  <si>
    <t>1303467350</t>
  </si>
  <si>
    <t xml:space="preserve">"množství z pol.č. 162751114, koef. 1,8 t/m3"     147,260*1,8</t>
  </si>
  <si>
    <t xml:space="preserve">"množství z pol.č. 111301111, tl. 0,10m, koef. 1,8 t/m3"     405,0*0,10*1,8</t>
  </si>
  <si>
    <t>-782884438</t>
  </si>
  <si>
    <t xml:space="preserve">"na meziskládku - množství z pol.č. 122251102 + 131213702 + 132212332"     155,193+12,641+6,719</t>
  </si>
  <si>
    <t xml:space="preserve">"na skládku - množství z 162751114"     147,260</t>
  </si>
  <si>
    <t xml:space="preserve">"na skládku - množství z 111301111"     405*0,10</t>
  </si>
  <si>
    <t>174111101</t>
  </si>
  <si>
    <t>Zásyp sypaninou z jakékoliv horniny ručně s uložením výkopku ve vrstvách se zhutněním jam, šachet, rýh nebo kolem objektů v těchto vykopávkách</t>
  </si>
  <si>
    <t>1219744848</t>
  </si>
  <si>
    <t>https://podminky.urs.cz/item/CS_URS_2024_02/174111101</t>
  </si>
  <si>
    <t xml:space="preserve">"celkový výkop - množství z pol.č. 131213702 + 132212332"     12,641+6,719</t>
  </si>
  <si>
    <t xml:space="preserve">"odpočet základů - množství z pol.č. 273313811"     8,768*(-1)</t>
  </si>
  <si>
    <t xml:space="preserve">"odpočet podsypu - množství z pol.č. 271532212"     5,174*(-1)</t>
  </si>
  <si>
    <t>-1005404995</t>
  </si>
  <si>
    <t xml:space="preserve">"plocha z pol.č. 181351003"     387,0</t>
  </si>
  <si>
    <t>1785422081</t>
  </si>
  <si>
    <t>"zelená pás - m2"</t>
  </si>
  <si>
    <t xml:space="preserve">"MHD Mutěnická - vlevo a vpravo"     (25,0+49,0+6,0)+(96,5+31,0)</t>
  </si>
  <si>
    <t xml:space="preserve">"MHD Bořetická - vlevo a vpravo"     (26,0+66,0+14,0)+(48,5+25,0)</t>
  </si>
  <si>
    <t>1361353435</t>
  </si>
  <si>
    <t xml:space="preserve">"z pol.č. 181351003 - tl. 100 mm"     387,0*0,10*1,6</t>
  </si>
  <si>
    <t>-1707846925</t>
  </si>
  <si>
    <t>-1988463482</t>
  </si>
  <si>
    <t>387*0,02 'Přepočtené koeficientem množství</t>
  </si>
  <si>
    <t>-944553017</t>
  </si>
  <si>
    <t xml:space="preserve">"plocha z pol.č. 564871111"     898,50</t>
  </si>
  <si>
    <t xml:space="preserve">"dopočet pro výměnu silničního obrubníku a přídlažby - MHD Mutěnická - vlevo"     75,0*(0,35+0,25)</t>
  </si>
  <si>
    <t>2120221683</t>
  </si>
  <si>
    <t>904676932</t>
  </si>
  <si>
    <t>70109096</t>
  </si>
  <si>
    <t>7,74*0,001 'Přepočtené koeficientem množství</t>
  </si>
  <si>
    <t>-1398806673</t>
  </si>
  <si>
    <t xml:space="preserve">"plocha z pol.č. 181351003"     387,0*0,02</t>
  </si>
  <si>
    <t>1456688500</t>
  </si>
  <si>
    <t>-1148790828</t>
  </si>
  <si>
    <t>219991111</t>
  </si>
  <si>
    <t>Položení chráničky z plastových trubek vnitřní průměr do 35 mm</t>
  </si>
  <si>
    <t>1362811861</t>
  </si>
  <si>
    <t>https://podminky.urs.cz/item/CS_URS_2024_02/219991111</t>
  </si>
  <si>
    <t>34571350</t>
  </si>
  <si>
    <t>trubka elektroinstalační ohebná dvouplášťová korugovaná HDPE+LDPE (chránička) D 32/40mm</t>
  </si>
  <si>
    <t>930373704</t>
  </si>
  <si>
    <t xml:space="preserve">"chránička v beton. desce přístřešku - předpoklad 1,5m"     1,5*(2+1+1+1)</t>
  </si>
  <si>
    <t>7,5*1,05 'Přepočtené koeficientem množství</t>
  </si>
  <si>
    <t>271532212</t>
  </si>
  <si>
    <t>Podsyp pod základové konstrukce se zhutněním a urovnáním povrchu z kameniva hrubého, frakce 16 - 32 mm</t>
  </si>
  <si>
    <t>1191591160</t>
  </si>
  <si>
    <t>https://podminky.urs.cz/item/CS_URS_2024_02/271532212</t>
  </si>
  <si>
    <t xml:space="preserve">"Mutěnická směr Pálavské náměstí"     (0,85+0,30*2)*(6,02+0,30*2)*0,10</t>
  </si>
  <si>
    <t xml:space="preserve">"Mutěnická směr Čejkovická"     (1,85+0,30*2)*(6,06+0,30*2)*0,10</t>
  </si>
  <si>
    <t xml:space="preserve">"Bořetická směr Pálavské náměstí"     (1,85+0,30*2)*(4,67+0,30*2)*0,10</t>
  </si>
  <si>
    <t xml:space="preserve">"Bořetická směr Čejkovická"     (1,85+0,30*2)*(4,67+0,30*2)*0,10</t>
  </si>
  <si>
    <t>273313811</t>
  </si>
  <si>
    <t>Základy z betonu prostého desky z betonu kamenem neprokládaného tř. C 25/30</t>
  </si>
  <si>
    <t>-791746639</t>
  </si>
  <si>
    <t>https://podminky.urs.cz/item/CS_URS_2024_02/273313811</t>
  </si>
  <si>
    <t xml:space="preserve">"Mutěnická směr Pálavské náměstí"     0,85*6,020*0,60</t>
  </si>
  <si>
    <t xml:space="preserve">"Mutěnická směr Čejkovická"     1,85*6,06*0,20</t>
  </si>
  <si>
    <t xml:space="preserve">"Bořetická směr Pálavské náměstí"     1,85*4,67*0,20</t>
  </si>
  <si>
    <t xml:space="preserve">"Bořetická směr Čejkovická"     1,85*4,67*0,20</t>
  </si>
  <si>
    <t>273351121</t>
  </si>
  <si>
    <t>Bednění základů desek zřízení</t>
  </si>
  <si>
    <t>1816992042</t>
  </si>
  <si>
    <t>https://podminky.urs.cz/item/CS_URS_2024_02/273351121</t>
  </si>
  <si>
    <t xml:space="preserve">"Mutěnická směr Pálavské náměstí"     (0,85+6,020)*2*0,60</t>
  </si>
  <si>
    <t xml:space="preserve">"Mutěnická směr Čejkovická"     (1,85+6,06)*2*0,20</t>
  </si>
  <si>
    <t xml:space="preserve">"Bořetická směr Pálavské náměstí"     (1,85+4,67)*2*0,20</t>
  </si>
  <si>
    <t xml:space="preserve">"Bořetická směr Čejkovická"     (1,85+4,67)*0,20</t>
  </si>
  <si>
    <t>273351122</t>
  </si>
  <si>
    <t>Bednění základů desek odstranění</t>
  </si>
  <si>
    <t>998656363</t>
  </si>
  <si>
    <t>https://podminky.urs.cz/item/CS_URS_2024_02/273351122</t>
  </si>
  <si>
    <t xml:space="preserve">"plocha z pol.č. 273351121"     15,320</t>
  </si>
  <si>
    <t>564871111</t>
  </si>
  <si>
    <t>Podklad ze štěrkodrti ŠD s rozprostřením a zhutněním plochy přes 100 m2, po zhutnění tl. 250 mm</t>
  </si>
  <si>
    <t>1429297611</t>
  </si>
  <si>
    <t>https://podminky.urs.cz/item/CS_URS_2024_02/564871111</t>
  </si>
  <si>
    <t xml:space="preserve">"chodník - m2, plocha z pol.č. 596211123"    811,0</t>
  </si>
  <si>
    <t xml:space="preserve">"rozšíření pod obruby š. 0,20 m, délka z pol.č. 916231213"     437,5*0,20</t>
  </si>
  <si>
    <t>106263207</t>
  </si>
  <si>
    <t xml:space="preserve">"podél chodníkových obrub - 0,05 m2/m, délka z pol.č. 916231213"     437,5*0,05</t>
  </si>
  <si>
    <t>596211123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</si>
  <si>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</si>
  <si>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>1222913910</t>
  </si>
  <si>
    <t>https://podminky.urs.cz/item/CS_URS_2024_02/596211123</t>
  </si>
  <si>
    <t>59245021</t>
  </si>
  <si>
    <t>dlažba skladebná betonová 200x200mm tl 60mm přírodní</t>
  </si>
  <si>
    <t>308257228</t>
  </si>
  <si>
    <t>"chodník - standard - m2"</t>
  </si>
  <si>
    <t xml:space="preserve">"MHD Mutěnická - vlevo a vpravo"     (128,0+82,5+4,0)+(5,0+143,5+3,5)</t>
  </si>
  <si>
    <t xml:space="preserve">"MHD Bořetická - vlevo a vpravo"     (16,0+93,0+97,5+3,0)+(3,5+110,5+3,5)</t>
  </si>
  <si>
    <t>693,5*1,02 'Přepočtené koeficientem množství</t>
  </si>
  <si>
    <t>1316117053</t>
  </si>
  <si>
    <t>"chodník - olemování - bezfazetová dlažba - m2"</t>
  </si>
  <si>
    <t xml:space="preserve">"MHD Mutěnická - vlevo a vpravo"     (0,8+1,1+0,5*2+5,9)+(2,3*2+0,7*2)</t>
  </si>
  <si>
    <t xml:space="preserve">"MHD Bořetická - vlevo a vpravo"     (2,0+2,3+0,7*2+3,1+2,1)+(1,8*2+0,7*2)</t>
  </si>
  <si>
    <t>30,7*1,03 'Přepočtené koeficientem množství</t>
  </si>
  <si>
    <t>-2110109737</t>
  </si>
  <si>
    <t>"chodník - varovný a signalizační pás - m2"</t>
  </si>
  <si>
    <t xml:space="preserve">"MHD Mutěnická - vlevo a vpravo"     (0,8+1,1+1,3+4,7+1,9)+(5,2+1,4)</t>
  </si>
  <si>
    <t xml:space="preserve">"MHD Bořetická - vlevo a vpravo"     (3,4+3,9+1,4+5,9)+(4,2+1,4)</t>
  </si>
  <si>
    <t>36,6*1,03 'Přepočtené koeficientem množství</t>
  </si>
  <si>
    <t>59246084</t>
  </si>
  <si>
    <t>dlažba pro nevidomé betonová 200x200mm tl 60mm přírodní</t>
  </si>
  <si>
    <t>1598166784</t>
  </si>
  <si>
    <t>"chodník - umělá vodící linie - m2"</t>
  </si>
  <si>
    <t xml:space="preserve">"MHD Mutěnická vlevo"     70,0*0,40</t>
  </si>
  <si>
    <t>28*1,03 'Přepočtené koeficientem množství</t>
  </si>
  <si>
    <t>59245008</t>
  </si>
  <si>
    <t>dlažba skladebná betonová 200x100mm tl 60mm barevná</t>
  </si>
  <si>
    <t>462520788</t>
  </si>
  <si>
    <t>"chodník - bezpečnostní odstup - m2"</t>
  </si>
  <si>
    <t xml:space="preserve">"MHD Mutěnická - vlevo a vpravo"     (20,0+18,0)*0,30</t>
  </si>
  <si>
    <t xml:space="preserve">"MHD Bořetická - vlevo a vpravo"     (18,0+18,0)*0,30</t>
  </si>
  <si>
    <t>22,2*1,03 'Přepočtené koeficientem množství</t>
  </si>
  <si>
    <t>596211125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</si>
  <si>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Příplatek k cenám za dlažbu z prvků více než dvou barev</t>
  </si>
  <si>
    <t>91615880</t>
  </si>
  <si>
    <t>https://podminky.urs.cz/item/CS_URS_2024_02/596211125</t>
  </si>
  <si>
    <t>899103112-R</t>
  </si>
  <si>
    <t>Osazení poklopů litinových, ocelových nebo železobetonových včetně rámů pro třídu zatížení B125, C250 v chodníku nad stávající poklop vč. dodávky poklopu</t>
  </si>
  <si>
    <t>-1626608651</t>
  </si>
  <si>
    <t xml:space="preserve">"MHD Mutěnická vlevo v km cca 0,205"     1</t>
  </si>
  <si>
    <t>969736091</t>
  </si>
  <si>
    <t>899132213</t>
  </si>
  <si>
    <t>Výměna (výšková úprava) poklopu vodovodního samonivelačního nebo pevného hydrantového</t>
  </si>
  <si>
    <t>-1697511061</t>
  </si>
  <si>
    <t>https://podminky.urs.cz/item/CS_URS_2024_02/899132213</t>
  </si>
  <si>
    <t xml:space="preserve">"stav. hydrant"     3</t>
  </si>
  <si>
    <t>527384023</t>
  </si>
  <si>
    <t>1194630848</t>
  </si>
  <si>
    <t xml:space="preserve">"MHD Mutěnická - vlevo - m"     1,0*2</t>
  </si>
  <si>
    <t>2*1,02 'Přepočtené koeficientem množství</t>
  </si>
  <si>
    <t>59217034</t>
  </si>
  <si>
    <t>obrubník silniční betonový 1000x150x300mm</t>
  </si>
  <si>
    <t>695359539</t>
  </si>
  <si>
    <t xml:space="preserve">"MHD Mutěnická - vlevo - m"     69,0</t>
  </si>
  <si>
    <t>69*1,02 'Přepočtené koeficientem množství</t>
  </si>
  <si>
    <t>447226247</t>
  </si>
  <si>
    <t xml:space="preserve">"MHD Mutěnická - vlevo - m"      4,0</t>
  </si>
  <si>
    <t>4*1,02 'Přepočtené koeficientem množství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</si>
  <si>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</si>
  <si>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</si>
  <si>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-1229922590</t>
  </si>
  <si>
    <t>https://podminky.urs.cz/item/CS_URS_2024_02/916132113</t>
  </si>
  <si>
    <t>59218002</t>
  </si>
  <si>
    <t>krajník betonový silniční 500x250x100mm</t>
  </si>
  <si>
    <t>7118993</t>
  </si>
  <si>
    <t xml:space="preserve">"MHD Mutěnická - vlevo - m"      75,0</t>
  </si>
  <si>
    <t>75*1,02 'Přepočtené koeficientem množství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</si>
  <si>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</si>
  <si>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</si>
  <si>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-712721234</t>
  </si>
  <si>
    <t>https://podminky.urs.cz/item/CS_URS_2024_02/916231213</t>
  </si>
  <si>
    <t>59217019</t>
  </si>
  <si>
    <t>obrubník betonový chodníkový 1000x100x200mm</t>
  </si>
  <si>
    <t>1564962269</t>
  </si>
  <si>
    <t xml:space="preserve">"MHD Mutěnická - vlevo a vpravo"     (6,0+14,5+26,5+15,0+5,0)+(84,0+51,0)</t>
  </si>
  <si>
    <t xml:space="preserve">"MHD Bořetická - vlevo a vpravo"     (11,5+36,5+86,0)+(65,5+36,0)</t>
  </si>
  <si>
    <t>1083273065</t>
  </si>
  <si>
    <t xml:space="preserve">"pod silniční obrubníky - tl. cca 30 mm, délka z pol.č. 916131213"     75,0*0,35*0,03</t>
  </si>
  <si>
    <t xml:space="preserve">"pod krajníky - tl. cca 30 mm, délka z pol.č. 916132113"      75,0*0,25*0,03</t>
  </si>
  <si>
    <t xml:space="preserve">"pod chodníkové obrubníky - tl. cca 30 mm, délka z pol.č. 916231213"     437,50*0,30*0,03</t>
  </si>
  <si>
    <t>-890914667</t>
  </si>
  <si>
    <t xml:space="preserve">"pro výměnu beton přídlažby - MHD Mutěnická - vlevo - m"     75,0</t>
  </si>
  <si>
    <t>-2071158301</t>
  </si>
  <si>
    <t xml:space="preserve">"množství z pol.č. 113106123 + 113107171 + 113107231 + 113202111"     24,440+137,475+82,388+120,028</t>
  </si>
  <si>
    <t>298662622</t>
  </si>
  <si>
    <t xml:space="preserve">"množství z pol.č. 997221571"     364,331</t>
  </si>
  <si>
    <t>364,331*6 'Přepočtené koeficientem množství</t>
  </si>
  <si>
    <t>-157728063</t>
  </si>
  <si>
    <t>-2808393</t>
  </si>
  <si>
    <t>-361982356</t>
  </si>
  <si>
    <t xml:space="preserve">"množství z pol.č. 113154531"     46,679</t>
  </si>
  <si>
    <t>1724232949</t>
  </si>
  <si>
    <t>741</t>
  </si>
  <si>
    <t>Elektroinstalace - silnoproud</t>
  </si>
  <si>
    <t>741410041</t>
  </si>
  <si>
    <t>Montáž uzemňovacího vedení s upevněním, propojením a připojením pomocí svorek v zemi s izolací spojů drátu nebo lana Ø do 10 mm v městské zástavbě</t>
  </si>
  <si>
    <t>-432845221</t>
  </si>
  <si>
    <t>https://podminky.urs.cz/item/CS_URS_2024_02/741410041</t>
  </si>
  <si>
    <t>35441080</t>
  </si>
  <si>
    <t>drát D 8mm nerez</t>
  </si>
  <si>
    <t>-840537083</t>
  </si>
  <si>
    <t xml:space="preserve">"uzemnění v beton. desce přístřešku - předpoklad 1,5m"     1,5*4</t>
  </si>
  <si>
    <t>103 - Oprava chodníků</t>
  </si>
  <si>
    <t>933304292</t>
  </si>
  <si>
    <t xml:space="preserve">"plocha z pol.č. 181351003 + 181351103 -3x po dobu 2 let"     (212,50+1424,0)*3*2</t>
  </si>
  <si>
    <t>-1262669801</t>
  </si>
  <si>
    <t xml:space="preserve">"stav. zelené plochy -m2"     59,0+414,0+34,0+10,0+196,5+134,5+370,0+226,5+142,5+39,0+22,5+43,0</t>
  </si>
  <si>
    <t>-1863487908</t>
  </si>
  <si>
    <t xml:space="preserve">"chodník  - odstranění u vjezdu v km 0,160 - m2"     15,0+22,0</t>
  </si>
  <si>
    <t xml:space="preserve">"chodník  - předlážděná na ZU - m2"     2,0</t>
  </si>
  <si>
    <t>-406833299</t>
  </si>
  <si>
    <t xml:space="preserve">"stav. vjezd v km. 0,160 - m2"     13,0+31,0</t>
  </si>
  <si>
    <t>-803990459</t>
  </si>
  <si>
    <t>409799090</t>
  </si>
  <si>
    <t xml:space="preserve">"stav. chodník z LA - odstranění - m2"     150,0+120,0</t>
  </si>
  <si>
    <t>1579323107</t>
  </si>
  <si>
    <t xml:space="preserve">"stav. chodník z LA - odstranění - m2"     320,0+735,5</t>
  </si>
  <si>
    <t>1036719837</t>
  </si>
  <si>
    <t xml:space="preserve">"stav. chodník z LA - odstranění - m2"     320,0+150,0+735,5+120,0</t>
  </si>
  <si>
    <t>-308392242</t>
  </si>
  <si>
    <t xml:space="preserve">"stav. silničních - m"     9,5+7,5+7,0</t>
  </si>
  <si>
    <t xml:space="preserve">"stav. chodníkových - m"     173,0+167,5+85,0+7,5+80,5+363,0+168,0+98,0+64,5+35,5+34,0+60,5</t>
  </si>
  <si>
    <t>945638163</t>
  </si>
  <si>
    <t xml:space="preserve">"pro nový chodník - plocha z pol.č. 564871111, předpokl. tl. 0,17m"   1621,0*0,17</t>
  </si>
  <si>
    <t xml:space="preserve">"pro  nový vjezd a sjezdy - m2, plocha z pol.č. 564871011, předpokl. tl. 0,25m"     75,20*0,25</t>
  </si>
  <si>
    <t>-1962255382</t>
  </si>
  <si>
    <t xml:space="preserve">"na meziskládku - množství z pol.č. 122251102"     249,370</t>
  </si>
  <si>
    <t xml:space="preserve">"z meziskládky k mísdu zabudování - z pol.č. 569903311"     67,0</t>
  </si>
  <si>
    <t>-276272266</t>
  </si>
  <si>
    <t xml:space="preserve">"z pol.č. 111301111"     1691,50</t>
  </si>
  <si>
    <t>-1890157163</t>
  </si>
  <si>
    <t xml:space="preserve">"z pol.č. 111301111,  příplatek za  1 km"     1691,50</t>
  </si>
  <si>
    <t>1581199857</t>
  </si>
  <si>
    <t xml:space="preserve">"výkopy celkem - množství z pol.č. 122251102"     294,370</t>
  </si>
  <si>
    <t xml:space="preserve">"zemina pro zpětné použití - z pol.č. 569903311"     67,0*(-1)</t>
  </si>
  <si>
    <t>-1209874012</t>
  </si>
  <si>
    <t xml:space="preserve">"z meziskládky k místu zabudování - množství z pol.č. 569903311"      67,0</t>
  </si>
  <si>
    <t xml:space="preserve">"z meziskládky na skládku - množství z pol.č. 162751114"     227,370</t>
  </si>
  <si>
    <t>-923003908</t>
  </si>
  <si>
    <t xml:space="preserve">"množství z pol.č. 162751114, koef. 1,8 t/m3"     227,370*1,8</t>
  </si>
  <si>
    <t xml:space="preserve">"množství z pol.č. 111301111, tl. 0,10m, koef. 1,8 t/m3"     1691,50*0,10*1,8</t>
  </si>
  <si>
    <t>1003974283</t>
  </si>
  <si>
    <t xml:space="preserve">"na meziskládku - množství z pol.č. 122251102"     294,370</t>
  </si>
  <si>
    <t xml:space="preserve">"na skládku - množství z 162751114"     227,370</t>
  </si>
  <si>
    <t xml:space="preserve">"na skládku - množství z 111301111"     1691,50*0,10</t>
  </si>
  <si>
    <t>1981458669</t>
  </si>
  <si>
    <t xml:space="preserve">"plocha z pol.č. 181351003 + 181351103 -3x po dobu 2 let"     (212,50+1424,0)</t>
  </si>
  <si>
    <t>-1368739890</t>
  </si>
  <si>
    <t xml:space="preserve">"zelená pás - m2"     69,5+9,5+33,5+36,5+40,0+23,5</t>
  </si>
  <si>
    <t>181351103</t>
  </si>
  <si>
    <t>Rozprostření a urovnání ornice v rovině nebo ve svahu sklonu do 1:5 strojně při souvislé ploše přes 100 do 500 m2, tl. vrstvy do 200 mm</t>
  </si>
  <si>
    <t>1545109230</t>
  </si>
  <si>
    <t>https://podminky.urs.cz/item/CS_URS_2024_02/181351103</t>
  </si>
  <si>
    <t xml:space="preserve">"zelená pás - m2"     393,5+188,0+329,0+145,5+368,0</t>
  </si>
  <si>
    <t>-989346612</t>
  </si>
  <si>
    <t xml:space="preserve">"z pol.č. 181351003 a 181351103 - tl. 100 mm"     (212,50+1424,0)*0,10*1,6</t>
  </si>
  <si>
    <t>-645455294</t>
  </si>
  <si>
    <t>529089463</t>
  </si>
  <si>
    <t>1636,5*0,02 'Přepočtené koeficientem množství</t>
  </si>
  <si>
    <t>1806197866</t>
  </si>
  <si>
    <t xml:space="preserve">"plocha z pol.č. 564871011 + 564871111"     75,20+1621,0</t>
  </si>
  <si>
    <t>1696480282</t>
  </si>
  <si>
    <t>-815616522</t>
  </si>
  <si>
    <t>390507015</t>
  </si>
  <si>
    <t>32,73*0,001 'Přepočtené koeficientem množství</t>
  </si>
  <si>
    <t>137519354</t>
  </si>
  <si>
    <t xml:space="preserve">"plocha z pol.č. 181351003 + 181351103 -3x po dobu 2 let"     (212,50+1424,0)*0,02</t>
  </si>
  <si>
    <t>-359478173</t>
  </si>
  <si>
    <t>185811221</t>
  </si>
  <si>
    <t>Vyhrabání trávníku souvislé plochy přes 1000 do 10000 m2 v rovině nebo na svahu do 1:5</t>
  </si>
  <si>
    <t>260639221</t>
  </si>
  <si>
    <t>https://podminky.urs.cz/item/CS_URS_2024_02/185811221</t>
  </si>
  <si>
    <t>-1960643506</t>
  </si>
  <si>
    <t xml:space="preserve">"drenážní žebro - vjezd a sjezdy"     (13,0+6,5+5,0)*0,10*0,12</t>
  </si>
  <si>
    <t>-122846154</t>
  </si>
  <si>
    <t>1777047065</t>
  </si>
  <si>
    <t xml:space="preserve">"drenážní žebro - vjezd a sjezdy"     (13,0+6,5+5,0)*(0,10*3+0,12*2)</t>
  </si>
  <si>
    <t>13,23*1,1845 'Přepočtené koeficientem množství</t>
  </si>
  <si>
    <t>1650368453</t>
  </si>
  <si>
    <t xml:space="preserve">"vjezd a sjezdy - m2, plocha z pol.č. 596212210"     68,200</t>
  </si>
  <si>
    <t xml:space="preserve">"rozšíření pod obruby š. 0,25 m, délka z pol.č. 916131213"     28,0*0,25</t>
  </si>
  <si>
    <t>-457809972</t>
  </si>
  <si>
    <t xml:space="preserve">"chodník - m2, plocha z pol.č. 596211110 + 596211123"     2,0+1351,0</t>
  </si>
  <si>
    <t xml:space="preserve">"rozšíření pod obruby š. 0,20 m, délka z pol.č. 916231213"     1340,0*0,20</t>
  </si>
  <si>
    <t>380994428</t>
  </si>
  <si>
    <t>987993021</t>
  </si>
  <si>
    <t xml:space="preserve">"podél chodníkových obrub - 0,05 m2/m, délka z pol.č. 916231213"     1340,0*0,05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</si>
  <si>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</si>
  <si>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</si>
  <si>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-547954264</t>
  </si>
  <si>
    <t>https://podminky.urs.cz/item/CS_URS_2024_02/596211110</t>
  </si>
  <si>
    <t>-722543561</t>
  </si>
  <si>
    <t>190203113</t>
  </si>
  <si>
    <t xml:space="preserve">"chodník - standard - m2"     336,5+174,5+723,5+114,5</t>
  </si>
  <si>
    <t>1349*1,02 'Přepočtené koeficientem množství</t>
  </si>
  <si>
    <t>1098468898</t>
  </si>
  <si>
    <t xml:space="preserve">"chodník - olemování - bezfazetová dlažba - m2 - místo pro přecházení v km cca 0,170"     1,0</t>
  </si>
  <si>
    <t>1532752001</t>
  </si>
  <si>
    <t xml:space="preserve">"chodník - varovný a signalizační pás - m2 - místo pro přecházení v km cca 0,170"     1,0</t>
  </si>
  <si>
    <t>-1346263612</t>
  </si>
  <si>
    <t>59245030</t>
  </si>
  <si>
    <t>dlažba skladebná betonová 200x200mm tl 80mm přírodní</t>
  </si>
  <si>
    <t>-339866870</t>
  </si>
  <si>
    <t xml:space="preserve">"vjezd v km 0,160 - m2"     24,5+15,5</t>
  </si>
  <si>
    <t xml:space="preserve">"sjezd v km 0,480 - m2"     12,0</t>
  </si>
  <si>
    <t xml:space="preserve">"sjezd v km 0,633 - m2"     9,0</t>
  </si>
  <si>
    <t>61*1,03 'Přepočtené koeficientem množství</t>
  </si>
  <si>
    <t>59245226</t>
  </si>
  <si>
    <t>dlažba pro nevidomé betonová 200x100mm tl 80mm barevná</t>
  </si>
  <si>
    <t>116476084</t>
  </si>
  <si>
    <t xml:space="preserve">"vjezd v km 0,160 - m2"     3,2</t>
  </si>
  <si>
    <t xml:space="preserve">"sjezd v km 0,480 - m2"     2,0</t>
  </si>
  <si>
    <t xml:space="preserve">"sjezd v km 0,633 - m2"     2,0</t>
  </si>
  <si>
    <t>7,2*1,03 'Přepočtené koeficientem množství</t>
  </si>
  <si>
    <t>1479726682</t>
  </si>
  <si>
    <t xml:space="preserve">"stav. KŠ"     2</t>
  </si>
  <si>
    <t>899132211</t>
  </si>
  <si>
    <t>Výměna (výšková úprava) poklopu vodovodního samonivelačního nebo pevného ventilového</t>
  </si>
  <si>
    <t>-459663790</t>
  </si>
  <si>
    <t>https://podminky.urs.cz/item/CS_URS_2024_02/899132211</t>
  </si>
  <si>
    <t xml:space="preserve">"stav. poklop ventilu"     1</t>
  </si>
  <si>
    <t>1783484984</t>
  </si>
  <si>
    <t xml:space="preserve">"stav. hydrant"     1</t>
  </si>
  <si>
    <t>465251383</t>
  </si>
  <si>
    <t>59217029</t>
  </si>
  <si>
    <t>obrubník silniční betonový nájezdový 1000x150x150mm</t>
  </si>
  <si>
    <t>-781575928</t>
  </si>
  <si>
    <t xml:space="preserve">"vjezd v km 0,160 - m"     2,0*2</t>
  </si>
  <si>
    <t>2117326732</t>
  </si>
  <si>
    <t xml:space="preserve">"vjezd v km 0,160 - m"     5,5+5,0</t>
  </si>
  <si>
    <t xml:space="preserve">"sjezd v km 0,480 - m"     4,0+4,5</t>
  </si>
  <si>
    <t xml:space="preserve">"sjezd v km 0,633 - m"     2,5+2,5</t>
  </si>
  <si>
    <t>1636705959</t>
  </si>
  <si>
    <t>-270513500</t>
  </si>
  <si>
    <t xml:space="preserve">"chodník - m"     173,0+167,0+85,0+8,0+80,5+363,0+360,5+58,5+34,5+10,0</t>
  </si>
  <si>
    <t>-56756234</t>
  </si>
  <si>
    <t xml:space="preserve">"pod silniční obrubníky - tl. cca 30 mm, délka z pol.č. 916131213"     28,0*0,35*0,03</t>
  </si>
  <si>
    <t xml:space="preserve">"pod chodníkové obrubníky - tl. cca 30 mm, délka z pol.č. 916231213"     1340,0*0,30*0,03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</si>
  <si>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</si>
  <si>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</si>
  <si>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439959396</t>
  </si>
  <si>
    <t>https://podminky.urs.cz/item/CS_URS_2024_02/979054451</t>
  </si>
  <si>
    <t>-278166575</t>
  </si>
  <si>
    <t xml:space="preserve">"množství z pol.č. 113106123 + 113106171 +113107131 + 113107171 + 113107231 + 113202111"     10,140+12,980+14,300+87,750+343,038+279,005</t>
  </si>
  <si>
    <t>1332608356</t>
  </si>
  <si>
    <t xml:space="preserve">"množství z pol.č. 997221571"    747,213</t>
  </si>
  <si>
    <t>747,213*6 'Přepočtené koeficientem množství</t>
  </si>
  <si>
    <t>1887314338</t>
  </si>
  <si>
    <t>1592704551</t>
  </si>
  <si>
    <t>495959597</t>
  </si>
  <si>
    <t xml:space="preserve">"množství z pol.č. 113154531"     91,460</t>
  </si>
  <si>
    <t>-1482744805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</si>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</sst>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231" TargetMode="External" /><Relationship Id="rId2" Type="http://schemas.openxmlformats.org/officeDocument/2006/relationships/hyperlink" Target="https://podminky.urs.cz/item/CS_URS_2024_02/111301111" TargetMode="External" /><Relationship Id="rId3" Type="http://schemas.openxmlformats.org/officeDocument/2006/relationships/hyperlink" Target="https://podminky.urs.cz/item/CS_URS_2024_02/113106171" TargetMode="External" /><Relationship Id="rId4" Type="http://schemas.openxmlformats.org/officeDocument/2006/relationships/hyperlink" Target="https://podminky.urs.cz/item/CS_URS_2024_02/113107131" TargetMode="External" /><Relationship Id="rId5" Type="http://schemas.openxmlformats.org/officeDocument/2006/relationships/hyperlink" Target="https://podminky.urs.cz/item/CS_URS_2024_02/113107171" TargetMode="External" /><Relationship Id="rId6" Type="http://schemas.openxmlformats.org/officeDocument/2006/relationships/hyperlink" Target="https://podminky.urs.cz/item/CS_URS_2024_02/113107332" TargetMode="External" /><Relationship Id="rId7" Type="http://schemas.openxmlformats.org/officeDocument/2006/relationships/hyperlink" Target="https://podminky.urs.cz/item/CS_URS_2024_02/113154511" TargetMode="External" /><Relationship Id="rId8" Type="http://schemas.openxmlformats.org/officeDocument/2006/relationships/hyperlink" Target="https://podminky.urs.cz/item/CS_URS_2024_02/113154558" TargetMode="External" /><Relationship Id="rId9" Type="http://schemas.openxmlformats.org/officeDocument/2006/relationships/hyperlink" Target="https://podminky.urs.cz/item/CS_URS_2024_02/113154590" TargetMode="External" /><Relationship Id="rId10" Type="http://schemas.openxmlformats.org/officeDocument/2006/relationships/hyperlink" Target="https://podminky.urs.cz/item/CS_URS_2024_02/113202111" TargetMode="External" /><Relationship Id="rId11" Type="http://schemas.openxmlformats.org/officeDocument/2006/relationships/hyperlink" Target="https://podminky.urs.cz/item/CS_URS_2024_02/122251102" TargetMode="External" /><Relationship Id="rId12" Type="http://schemas.openxmlformats.org/officeDocument/2006/relationships/hyperlink" Target="https://podminky.urs.cz/item/CS_URS_2024_02/132212132" TargetMode="External" /><Relationship Id="rId13" Type="http://schemas.openxmlformats.org/officeDocument/2006/relationships/hyperlink" Target="https://podminky.urs.cz/item/CS_URS_2024_02/132212222" TargetMode="External" /><Relationship Id="rId14" Type="http://schemas.openxmlformats.org/officeDocument/2006/relationships/hyperlink" Target="https://podminky.urs.cz/item/CS_URS_2024_02/162351103" TargetMode="External" /><Relationship Id="rId15" Type="http://schemas.openxmlformats.org/officeDocument/2006/relationships/hyperlink" Target="https://podminky.urs.cz/item/CS_URS_2024_02/162702111" TargetMode="External" /><Relationship Id="rId16" Type="http://schemas.openxmlformats.org/officeDocument/2006/relationships/hyperlink" Target="https://podminky.urs.cz/item/CS_URS_2024_02/162702119" TargetMode="External" /><Relationship Id="rId17" Type="http://schemas.openxmlformats.org/officeDocument/2006/relationships/hyperlink" Target="https://podminky.urs.cz/item/CS_URS_2024_02/162751114" TargetMode="External" /><Relationship Id="rId18" Type="http://schemas.openxmlformats.org/officeDocument/2006/relationships/hyperlink" Target="https://podminky.urs.cz/item/CS_URS_2024_02/167151101" TargetMode="External" /><Relationship Id="rId19" Type="http://schemas.openxmlformats.org/officeDocument/2006/relationships/hyperlink" Target="https://podminky.urs.cz/item/CS_URS_2024_02/171151103" TargetMode="External" /><Relationship Id="rId20" Type="http://schemas.openxmlformats.org/officeDocument/2006/relationships/hyperlink" Target="https://podminky.urs.cz/item/CS_URS_2024_02/171201231" TargetMode="External" /><Relationship Id="rId21" Type="http://schemas.openxmlformats.org/officeDocument/2006/relationships/hyperlink" Target="https://podminky.urs.cz/item/CS_URS_2024_02/171251109" TargetMode="External" /><Relationship Id="rId22" Type="http://schemas.openxmlformats.org/officeDocument/2006/relationships/hyperlink" Target="https://podminky.urs.cz/item/CS_URS_2024_02/171251201" TargetMode="External" /><Relationship Id="rId23" Type="http://schemas.openxmlformats.org/officeDocument/2006/relationships/hyperlink" Target="https://podminky.urs.cz/item/CS_URS_2024_02/174152101" TargetMode="External" /><Relationship Id="rId24" Type="http://schemas.openxmlformats.org/officeDocument/2006/relationships/hyperlink" Target="https://podminky.urs.cz/item/CS_URS_2024_02/174252109" TargetMode="External" /><Relationship Id="rId25" Type="http://schemas.openxmlformats.org/officeDocument/2006/relationships/hyperlink" Target="https://podminky.urs.cz/item/CS_URS_2024_02/175112101" TargetMode="External" /><Relationship Id="rId26" Type="http://schemas.openxmlformats.org/officeDocument/2006/relationships/hyperlink" Target="https://podminky.urs.cz/item/CS_URS_2024_02/180405111" TargetMode="External" /><Relationship Id="rId27" Type="http://schemas.openxmlformats.org/officeDocument/2006/relationships/hyperlink" Target="https://podminky.urs.cz/item/CS_URS_2024_02/181151311" TargetMode="External" /><Relationship Id="rId28" Type="http://schemas.openxmlformats.org/officeDocument/2006/relationships/hyperlink" Target="https://podminky.urs.cz/item/CS_URS_2024_02/181351003" TargetMode="External" /><Relationship Id="rId29" Type="http://schemas.openxmlformats.org/officeDocument/2006/relationships/hyperlink" Target="https://podminky.urs.cz/item/CS_URS_2024_02/181411121" TargetMode="External" /><Relationship Id="rId30" Type="http://schemas.openxmlformats.org/officeDocument/2006/relationships/hyperlink" Target="https://podminky.urs.cz/item/CS_URS_2024_02/181951112" TargetMode="External" /><Relationship Id="rId31" Type="http://schemas.openxmlformats.org/officeDocument/2006/relationships/hyperlink" Target="https://podminky.urs.cz/item/CS_URS_2024_02/182313101" TargetMode="External" /><Relationship Id="rId32" Type="http://schemas.openxmlformats.org/officeDocument/2006/relationships/hyperlink" Target="https://podminky.urs.cz/item/CS_URS_2024_02/183403114" TargetMode="External" /><Relationship Id="rId33" Type="http://schemas.openxmlformats.org/officeDocument/2006/relationships/hyperlink" Target="https://podminky.urs.cz/item/CS_URS_2024_02/184813511" TargetMode="External" /><Relationship Id="rId34" Type="http://schemas.openxmlformats.org/officeDocument/2006/relationships/hyperlink" Target="https://podminky.urs.cz/item/CS_URS_2024_02/185802113" TargetMode="External" /><Relationship Id="rId35" Type="http://schemas.openxmlformats.org/officeDocument/2006/relationships/hyperlink" Target="https://podminky.urs.cz/item/CS_URS_2024_02/185803211" TargetMode="External" /><Relationship Id="rId36" Type="http://schemas.openxmlformats.org/officeDocument/2006/relationships/hyperlink" Target="https://podminky.urs.cz/item/CS_URS_2024_02/185811211" TargetMode="External" /><Relationship Id="rId37" Type="http://schemas.openxmlformats.org/officeDocument/2006/relationships/hyperlink" Target="https://podminky.urs.cz/item/CS_URS_2024_02/211561111" TargetMode="External" /><Relationship Id="rId38" Type="http://schemas.openxmlformats.org/officeDocument/2006/relationships/hyperlink" Target="https://podminky.urs.cz/item/CS_URS_2024_02/211971121" TargetMode="External" /><Relationship Id="rId39" Type="http://schemas.openxmlformats.org/officeDocument/2006/relationships/hyperlink" Target="https://podminky.urs.cz/item/CS_URS_2024_02/212312111" TargetMode="External" /><Relationship Id="rId40" Type="http://schemas.openxmlformats.org/officeDocument/2006/relationships/hyperlink" Target="https://podminky.urs.cz/item/CS_URS_2024_02/212755214" TargetMode="External" /><Relationship Id="rId41" Type="http://schemas.openxmlformats.org/officeDocument/2006/relationships/hyperlink" Target="https://podminky.urs.cz/item/CS_URS_2024_02/451573111" TargetMode="External" /><Relationship Id="rId42" Type="http://schemas.openxmlformats.org/officeDocument/2006/relationships/hyperlink" Target="https://podminky.urs.cz/item/CS_URS_2024_02/451579877" TargetMode="External" /><Relationship Id="rId43" Type="http://schemas.openxmlformats.org/officeDocument/2006/relationships/hyperlink" Target="https://podminky.urs.cz/item/CS_URS_2024_02/564861011" TargetMode="External" /><Relationship Id="rId44" Type="http://schemas.openxmlformats.org/officeDocument/2006/relationships/hyperlink" Target="https://podminky.urs.cz/item/CS_URS_2024_02/564871011" TargetMode="External" /><Relationship Id="rId45" Type="http://schemas.openxmlformats.org/officeDocument/2006/relationships/hyperlink" Target="https://podminky.urs.cz/item/CS_URS_2024_02/565135111" TargetMode="External" /><Relationship Id="rId46" Type="http://schemas.openxmlformats.org/officeDocument/2006/relationships/hyperlink" Target="https://podminky.urs.cz/item/CS_URS_2024_02/566901133" TargetMode="External" /><Relationship Id="rId47" Type="http://schemas.openxmlformats.org/officeDocument/2006/relationships/hyperlink" Target="https://podminky.urs.cz/item/CS_URS_2024_02/567122111" TargetMode="External" /><Relationship Id="rId48" Type="http://schemas.openxmlformats.org/officeDocument/2006/relationships/hyperlink" Target="https://podminky.urs.cz/item/CS_URS_2024_02/567122114" TargetMode="External" /><Relationship Id="rId49" Type="http://schemas.openxmlformats.org/officeDocument/2006/relationships/hyperlink" Target="https://podminky.urs.cz/item/CS_URS_2024_02/567132113" TargetMode="External" /><Relationship Id="rId50" Type="http://schemas.openxmlformats.org/officeDocument/2006/relationships/hyperlink" Target="https://podminky.urs.cz/item/CS_URS_2024_02/569903311" TargetMode="External" /><Relationship Id="rId51" Type="http://schemas.openxmlformats.org/officeDocument/2006/relationships/hyperlink" Target="https://podminky.urs.cz/item/CS_URS_2024_02/573231106" TargetMode="External" /><Relationship Id="rId52" Type="http://schemas.openxmlformats.org/officeDocument/2006/relationships/hyperlink" Target="https://podminky.urs.cz/item/CS_URS_2024_02/573231109" TargetMode="External" /><Relationship Id="rId53" Type="http://schemas.openxmlformats.org/officeDocument/2006/relationships/hyperlink" Target="https://podminky.urs.cz/item/CS_URS_2024_02/576133211" TargetMode="External" /><Relationship Id="rId54" Type="http://schemas.openxmlformats.org/officeDocument/2006/relationships/hyperlink" Target="https://podminky.urs.cz/item/CS_URS_2024_02/577155132" TargetMode="External" /><Relationship Id="rId55" Type="http://schemas.openxmlformats.org/officeDocument/2006/relationships/hyperlink" Target="https://podminky.urs.cz/item/CS_URS_2024_02/578901111" TargetMode="External" /><Relationship Id="rId56" Type="http://schemas.openxmlformats.org/officeDocument/2006/relationships/hyperlink" Target="https://podminky.urs.cz/item/CS_URS_2024_02/581141213" TargetMode="External" /><Relationship Id="rId57" Type="http://schemas.openxmlformats.org/officeDocument/2006/relationships/hyperlink" Target="https://podminky.urs.cz/item/CS_URS_2024_02/596211120" TargetMode="External" /><Relationship Id="rId58" Type="http://schemas.openxmlformats.org/officeDocument/2006/relationships/hyperlink" Target="https://podminky.urs.cz/item/CS_URS_2024_02/596212210" TargetMode="External" /><Relationship Id="rId59" Type="http://schemas.openxmlformats.org/officeDocument/2006/relationships/hyperlink" Target="https://podminky.urs.cz/item/CS_URS_2024_02/596411111" TargetMode="External" /><Relationship Id="rId60" Type="http://schemas.openxmlformats.org/officeDocument/2006/relationships/hyperlink" Target="https://podminky.urs.cz/item/CS_URS_2024_02/831312121" TargetMode="External" /><Relationship Id="rId61" Type="http://schemas.openxmlformats.org/officeDocument/2006/relationships/hyperlink" Target="https://podminky.urs.cz/item/CS_URS_2024_02/831312193" TargetMode="External" /><Relationship Id="rId62" Type="http://schemas.openxmlformats.org/officeDocument/2006/relationships/hyperlink" Target="https://podminky.urs.cz/item/CS_URS_2024_02/837311221" TargetMode="External" /><Relationship Id="rId63" Type="http://schemas.openxmlformats.org/officeDocument/2006/relationships/hyperlink" Target="https://podminky.urs.cz/item/CS_URS_2024_02/890411811" TargetMode="External" /><Relationship Id="rId64" Type="http://schemas.openxmlformats.org/officeDocument/2006/relationships/hyperlink" Target="https://podminky.urs.cz/item/CS_URS_2024_02/895941301" TargetMode="External" /><Relationship Id="rId65" Type="http://schemas.openxmlformats.org/officeDocument/2006/relationships/hyperlink" Target="https://podminky.urs.cz/item/CS_URS_2024_02/895941322" TargetMode="External" /><Relationship Id="rId66" Type="http://schemas.openxmlformats.org/officeDocument/2006/relationships/hyperlink" Target="https://podminky.urs.cz/item/CS_URS_2024_02/895941343" TargetMode="External" /><Relationship Id="rId67" Type="http://schemas.openxmlformats.org/officeDocument/2006/relationships/hyperlink" Target="https://podminky.urs.cz/item/CS_URS_2024_02/895941351" TargetMode="External" /><Relationship Id="rId68" Type="http://schemas.openxmlformats.org/officeDocument/2006/relationships/hyperlink" Target="https://podminky.urs.cz/item/CS_URS_2024_02/895941361" TargetMode="External" /><Relationship Id="rId69" Type="http://schemas.openxmlformats.org/officeDocument/2006/relationships/hyperlink" Target="https://podminky.urs.cz/item/CS_URS_2024_02/895941366" TargetMode="External" /><Relationship Id="rId70" Type="http://schemas.openxmlformats.org/officeDocument/2006/relationships/hyperlink" Target="https://podminky.urs.cz/item/CS_URS_2024_02/899132121" TargetMode="External" /><Relationship Id="rId71" Type="http://schemas.openxmlformats.org/officeDocument/2006/relationships/hyperlink" Target="https://podminky.urs.cz/item/CS_URS_2024_02/899202211" TargetMode="External" /><Relationship Id="rId72" Type="http://schemas.openxmlformats.org/officeDocument/2006/relationships/hyperlink" Target="https://podminky.urs.cz/item/CS_URS_2024_02/899204112" TargetMode="External" /><Relationship Id="rId73" Type="http://schemas.openxmlformats.org/officeDocument/2006/relationships/hyperlink" Target="https://podminky.urs.cz/item/CS_URS_2024_02/916131213" TargetMode="External" /><Relationship Id="rId74" Type="http://schemas.openxmlformats.org/officeDocument/2006/relationships/hyperlink" Target="https://podminky.urs.cz/item/CS_URS_2024_02/916431112" TargetMode="External" /><Relationship Id="rId75" Type="http://schemas.openxmlformats.org/officeDocument/2006/relationships/hyperlink" Target="https://podminky.urs.cz/item/CS_URS_2024_02/916991121" TargetMode="External" /><Relationship Id="rId76" Type="http://schemas.openxmlformats.org/officeDocument/2006/relationships/hyperlink" Target="https://podminky.urs.cz/item/CS_URS_2024_02/919111112" TargetMode="External" /><Relationship Id="rId77" Type="http://schemas.openxmlformats.org/officeDocument/2006/relationships/hyperlink" Target="https://podminky.urs.cz/item/CS_URS_2024_02/919111213" TargetMode="External" /><Relationship Id="rId78" Type="http://schemas.openxmlformats.org/officeDocument/2006/relationships/hyperlink" Target="https://podminky.urs.cz/item/CS_URS_2024_02/919111222" TargetMode="External" /><Relationship Id="rId79" Type="http://schemas.openxmlformats.org/officeDocument/2006/relationships/hyperlink" Target="https://podminky.urs.cz/item/CS_URS_2024_02/919112222" TargetMode="External" /><Relationship Id="rId80" Type="http://schemas.openxmlformats.org/officeDocument/2006/relationships/hyperlink" Target="https://podminky.urs.cz/item/CS_URS_2024_02/919122112" TargetMode="External" /><Relationship Id="rId81" Type="http://schemas.openxmlformats.org/officeDocument/2006/relationships/hyperlink" Target="https://podminky.urs.cz/item/CS_URS_2024_02/919122121" TargetMode="External" /><Relationship Id="rId82" Type="http://schemas.openxmlformats.org/officeDocument/2006/relationships/hyperlink" Target="https://podminky.urs.cz/item/CS_URS_2024_02/919122131" TargetMode="External" /><Relationship Id="rId83" Type="http://schemas.openxmlformats.org/officeDocument/2006/relationships/hyperlink" Target="https://podminky.urs.cz/item/CS_URS_2024_02/919131111" TargetMode="External" /><Relationship Id="rId84" Type="http://schemas.openxmlformats.org/officeDocument/2006/relationships/hyperlink" Target="https://podminky.urs.cz/item/CS_URS_2024_02/919716111" TargetMode="External" /><Relationship Id="rId85" Type="http://schemas.openxmlformats.org/officeDocument/2006/relationships/hyperlink" Target="https://podminky.urs.cz/item/CS_URS_2024_02/919732211" TargetMode="External" /><Relationship Id="rId86" Type="http://schemas.openxmlformats.org/officeDocument/2006/relationships/hyperlink" Target="https://podminky.urs.cz/item/CS_URS_2024_02/919735111" TargetMode="External" /><Relationship Id="rId87" Type="http://schemas.openxmlformats.org/officeDocument/2006/relationships/hyperlink" Target="https://podminky.urs.cz/item/CS_URS_2024_02/919735112" TargetMode="External" /><Relationship Id="rId88" Type="http://schemas.openxmlformats.org/officeDocument/2006/relationships/hyperlink" Target="https://podminky.urs.cz/item/CS_URS_2024_02/919735123" TargetMode="External" /><Relationship Id="rId89" Type="http://schemas.openxmlformats.org/officeDocument/2006/relationships/hyperlink" Target="https://podminky.urs.cz/item/CS_URS_2024_02/931992121" TargetMode="External" /><Relationship Id="rId90" Type="http://schemas.openxmlformats.org/officeDocument/2006/relationships/hyperlink" Target="https://podminky.urs.cz/item/CS_URS_2024_02/935114231" TargetMode="External" /><Relationship Id="rId91" Type="http://schemas.openxmlformats.org/officeDocument/2006/relationships/hyperlink" Target="https://podminky.urs.cz/item/CS_URS_2024_02/935114233" TargetMode="External" /><Relationship Id="rId92" Type="http://schemas.openxmlformats.org/officeDocument/2006/relationships/hyperlink" Target="https://podminky.urs.cz/item/CS_URS_2024_02/935114234" TargetMode="External" /><Relationship Id="rId93" Type="http://schemas.openxmlformats.org/officeDocument/2006/relationships/hyperlink" Target="https://podminky.urs.cz/item/CS_URS_2024_02/935114235" TargetMode="External" /><Relationship Id="rId94" Type="http://schemas.openxmlformats.org/officeDocument/2006/relationships/hyperlink" Target="https://podminky.urs.cz/item/CS_URS_2024_02/938908411" TargetMode="External" /><Relationship Id="rId95" Type="http://schemas.openxmlformats.org/officeDocument/2006/relationships/hyperlink" Target="https://podminky.urs.cz/item/CS_URS_2024_02/938909311" TargetMode="External" /><Relationship Id="rId96" Type="http://schemas.openxmlformats.org/officeDocument/2006/relationships/hyperlink" Target="https://podminky.urs.cz/item/CS_URS_2024_02/997221571" TargetMode="External" /><Relationship Id="rId97" Type="http://schemas.openxmlformats.org/officeDocument/2006/relationships/hyperlink" Target="https://podminky.urs.cz/item/CS_URS_2024_02/997221579" TargetMode="External" /><Relationship Id="rId98" Type="http://schemas.openxmlformats.org/officeDocument/2006/relationships/hyperlink" Target="https://podminky.urs.cz/item/CS_URS_2024_02/997221611" TargetMode="External" /><Relationship Id="rId99" Type="http://schemas.openxmlformats.org/officeDocument/2006/relationships/hyperlink" Target="https://podminky.urs.cz/item/CS_URS_2024_02/997221861" TargetMode="External" /><Relationship Id="rId100" Type="http://schemas.openxmlformats.org/officeDocument/2006/relationships/hyperlink" Target="https://podminky.urs.cz/item/CS_URS_2024_02/998223011" TargetMode="External" /><Relationship Id="rId101" Type="http://schemas.openxmlformats.org/officeDocument/2006/relationships/hyperlink" Target="https://podminky.urs.cz/item/CS_URS_2024_02/711461103" TargetMode="External" /><Relationship Id="rId102" Type="http://schemas.openxmlformats.org/officeDocument/2006/relationships/hyperlink" Target="https://podminky.urs.cz/item/CS_URS_2024_02/998711101" TargetMode="External" /><Relationship Id="rId10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62211201" TargetMode="External" /><Relationship Id="rId2" Type="http://schemas.openxmlformats.org/officeDocument/2006/relationships/hyperlink" Target="https://podminky.urs.cz/item/CS_URS_2024_02/914111111" TargetMode="External" /><Relationship Id="rId3" Type="http://schemas.openxmlformats.org/officeDocument/2006/relationships/hyperlink" Target="https://podminky.urs.cz/item/CS_URS_2024_02/914511112" TargetMode="External" /><Relationship Id="rId4" Type="http://schemas.openxmlformats.org/officeDocument/2006/relationships/hyperlink" Target="https://podminky.urs.cz/item/CS_URS_2024_02/915111112" TargetMode="External" /><Relationship Id="rId5" Type="http://schemas.openxmlformats.org/officeDocument/2006/relationships/hyperlink" Target="https://podminky.urs.cz/item/CS_URS_2024_02/915111122" TargetMode="External" /><Relationship Id="rId6" Type="http://schemas.openxmlformats.org/officeDocument/2006/relationships/hyperlink" Target="https://podminky.urs.cz/item/CS_URS_2024_02/915121112" TargetMode="External" /><Relationship Id="rId7" Type="http://schemas.openxmlformats.org/officeDocument/2006/relationships/hyperlink" Target="https://podminky.urs.cz/item/CS_URS_2024_02/915121122" TargetMode="External" /><Relationship Id="rId8" Type="http://schemas.openxmlformats.org/officeDocument/2006/relationships/hyperlink" Target="https://podminky.urs.cz/item/CS_URS_2024_02/915131112" TargetMode="External" /><Relationship Id="rId9" Type="http://schemas.openxmlformats.org/officeDocument/2006/relationships/hyperlink" Target="https://podminky.urs.cz/item/CS_URS_2024_02/915211112" TargetMode="External" /><Relationship Id="rId10" Type="http://schemas.openxmlformats.org/officeDocument/2006/relationships/hyperlink" Target="https://podminky.urs.cz/item/CS_URS_2024_02/915211122" TargetMode="External" /><Relationship Id="rId11" Type="http://schemas.openxmlformats.org/officeDocument/2006/relationships/hyperlink" Target="https://podminky.urs.cz/item/CS_URS_2024_02/915221112" TargetMode="External" /><Relationship Id="rId12" Type="http://schemas.openxmlformats.org/officeDocument/2006/relationships/hyperlink" Target="https://podminky.urs.cz/item/CS_URS_2024_02/915221122" TargetMode="External" /><Relationship Id="rId13" Type="http://schemas.openxmlformats.org/officeDocument/2006/relationships/hyperlink" Target="https://podminky.urs.cz/item/CS_URS_2024_02/915231112" TargetMode="External" /><Relationship Id="rId14" Type="http://schemas.openxmlformats.org/officeDocument/2006/relationships/hyperlink" Target="https://podminky.urs.cz/item/CS_URS_2024_02/915611111" TargetMode="External" /><Relationship Id="rId15" Type="http://schemas.openxmlformats.org/officeDocument/2006/relationships/hyperlink" Target="https://podminky.urs.cz/item/CS_URS_2024_02/915621111" TargetMode="External" /><Relationship Id="rId16" Type="http://schemas.openxmlformats.org/officeDocument/2006/relationships/hyperlink" Target="https://podminky.urs.cz/item/CS_URS_2024_02/916-R11" TargetMode="External" /><Relationship Id="rId17" Type="http://schemas.openxmlformats.org/officeDocument/2006/relationships/hyperlink" Target="https://podminky.urs.cz/item/CS_URS_2024_02/916-R21" TargetMode="External" /><Relationship Id="rId18" Type="http://schemas.openxmlformats.org/officeDocument/2006/relationships/hyperlink" Target="https://podminky.urs.cz/item/CS_URS_2024_02/916-R22" TargetMode="External" /><Relationship Id="rId19" Type="http://schemas.openxmlformats.org/officeDocument/2006/relationships/hyperlink" Target="https://podminky.urs.cz/item/CS_URS_2024_02/938908411" TargetMode="External" /><Relationship Id="rId20" Type="http://schemas.openxmlformats.org/officeDocument/2006/relationships/hyperlink" Target="https://podminky.urs.cz/item/CS_URS_2024_02/966006132" TargetMode="External" /><Relationship Id="rId21" Type="http://schemas.openxmlformats.org/officeDocument/2006/relationships/hyperlink" Target="https://podminky.urs.cz/item/CS_URS_2024_02/966006211" TargetMode="External" /><Relationship Id="rId22" Type="http://schemas.openxmlformats.org/officeDocument/2006/relationships/hyperlink" Target="https://podminky.urs.cz/item/CS_URS_2024_02/997221111" TargetMode="External" /><Relationship Id="rId23" Type="http://schemas.openxmlformats.org/officeDocument/2006/relationships/hyperlink" Target="https://podminky.urs.cz/item/CS_URS_2024_02/997221121" TargetMode="External" /><Relationship Id="rId24" Type="http://schemas.openxmlformats.org/officeDocument/2006/relationships/hyperlink" Target="https://podminky.urs.cz/item/CS_URS_2024_02/998225111" TargetMode="External" /><Relationship Id="rId2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13121111" TargetMode="External" /><Relationship Id="rId2" Type="http://schemas.openxmlformats.org/officeDocument/2006/relationships/hyperlink" Target="https://podminky.urs.cz/item/CS_URS_2024_02/913121211" TargetMode="External" /><Relationship Id="rId3" Type="http://schemas.openxmlformats.org/officeDocument/2006/relationships/hyperlink" Target="https://podminky.urs.cz/item/CS_URS_2024_02/913221113" TargetMode="External" /><Relationship Id="rId4" Type="http://schemas.openxmlformats.org/officeDocument/2006/relationships/hyperlink" Target="https://podminky.urs.cz/item/CS_URS_2024_02/913221213" TargetMode="External" /><Relationship Id="rId5" Type="http://schemas.openxmlformats.org/officeDocument/2006/relationships/hyperlink" Target="https://podminky.urs.cz/item/CS_URS_2024_02/913321111" TargetMode="External" /><Relationship Id="rId6" Type="http://schemas.openxmlformats.org/officeDocument/2006/relationships/hyperlink" Target="https://podminky.urs.cz/item/CS_URS_2024_02/913321115" TargetMode="External" /><Relationship Id="rId7" Type="http://schemas.openxmlformats.org/officeDocument/2006/relationships/hyperlink" Target="https://podminky.urs.cz/item/CS_URS_2024_02/913321211" TargetMode="External" /><Relationship Id="rId8" Type="http://schemas.openxmlformats.org/officeDocument/2006/relationships/hyperlink" Target="https://podminky.urs.cz/item/CS_URS_2024_02/913321215" TargetMode="External" /><Relationship Id="rId9" Type="http://schemas.openxmlformats.org/officeDocument/2006/relationships/hyperlink" Target="https://podminky.urs.cz/item/CS_URS_2024_02/913331115" TargetMode="External" /><Relationship Id="rId10" Type="http://schemas.openxmlformats.org/officeDocument/2006/relationships/hyperlink" Target="https://podminky.urs.cz/item/CS_URS_2024_02/913331215" TargetMode="External" /><Relationship Id="rId11" Type="http://schemas.openxmlformats.org/officeDocument/2006/relationships/hyperlink" Target="https://podminky.urs.cz/item/CS_URS_2024_02/915222121" TargetMode="External" /><Relationship Id="rId12" Type="http://schemas.openxmlformats.org/officeDocument/2006/relationships/hyperlink" Target="https://podminky.urs.cz/item/CS_URS_2024_02/915222911" TargetMode="External" /><Relationship Id="rId1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231" TargetMode="External" /><Relationship Id="rId2" Type="http://schemas.openxmlformats.org/officeDocument/2006/relationships/hyperlink" Target="https://podminky.urs.cz/item/CS_URS_2024_02/111301111" TargetMode="External" /><Relationship Id="rId3" Type="http://schemas.openxmlformats.org/officeDocument/2006/relationships/hyperlink" Target="https://podminky.urs.cz/item/CS_URS_2024_02/113106123" TargetMode="External" /><Relationship Id="rId4" Type="http://schemas.openxmlformats.org/officeDocument/2006/relationships/hyperlink" Target="https://podminky.urs.cz/item/CS_URS_2024_02/113107171" TargetMode="External" /><Relationship Id="rId5" Type="http://schemas.openxmlformats.org/officeDocument/2006/relationships/hyperlink" Target="https://podminky.urs.cz/item/CS_URS_2024_02/113107231" TargetMode="External" /><Relationship Id="rId6" Type="http://schemas.openxmlformats.org/officeDocument/2006/relationships/hyperlink" Target="https://podminky.urs.cz/item/CS_URS_2024_02/113154531" TargetMode="External" /><Relationship Id="rId7" Type="http://schemas.openxmlformats.org/officeDocument/2006/relationships/hyperlink" Target="https://podminky.urs.cz/item/CS_URS_2024_02/113202111" TargetMode="External" /><Relationship Id="rId8" Type="http://schemas.openxmlformats.org/officeDocument/2006/relationships/hyperlink" Target="https://podminky.urs.cz/item/CS_URS_2024_02/122251102" TargetMode="External" /><Relationship Id="rId9" Type="http://schemas.openxmlformats.org/officeDocument/2006/relationships/hyperlink" Target="https://podminky.urs.cz/item/CS_URS_2024_02/131213702" TargetMode="External" /><Relationship Id="rId10" Type="http://schemas.openxmlformats.org/officeDocument/2006/relationships/hyperlink" Target="https://podminky.urs.cz/item/CS_URS_2024_02/132212332" TargetMode="External" /><Relationship Id="rId11" Type="http://schemas.openxmlformats.org/officeDocument/2006/relationships/hyperlink" Target="https://podminky.urs.cz/item/CS_URS_2024_02/162351103" TargetMode="External" /><Relationship Id="rId12" Type="http://schemas.openxmlformats.org/officeDocument/2006/relationships/hyperlink" Target="https://podminky.urs.cz/item/CS_URS_2024_02/162702111" TargetMode="External" /><Relationship Id="rId13" Type="http://schemas.openxmlformats.org/officeDocument/2006/relationships/hyperlink" Target="https://podminky.urs.cz/item/CS_URS_2024_02/162702119" TargetMode="External" /><Relationship Id="rId14" Type="http://schemas.openxmlformats.org/officeDocument/2006/relationships/hyperlink" Target="https://podminky.urs.cz/item/CS_URS_2024_02/162751114" TargetMode="External" /><Relationship Id="rId15" Type="http://schemas.openxmlformats.org/officeDocument/2006/relationships/hyperlink" Target="https://podminky.urs.cz/item/CS_URS_2024_02/167151101" TargetMode="External" /><Relationship Id="rId16" Type="http://schemas.openxmlformats.org/officeDocument/2006/relationships/hyperlink" Target="https://podminky.urs.cz/item/CS_URS_2024_02/171201231" TargetMode="External" /><Relationship Id="rId17" Type="http://schemas.openxmlformats.org/officeDocument/2006/relationships/hyperlink" Target="https://podminky.urs.cz/item/CS_URS_2024_02/171251201" TargetMode="External" /><Relationship Id="rId18" Type="http://schemas.openxmlformats.org/officeDocument/2006/relationships/hyperlink" Target="https://podminky.urs.cz/item/CS_URS_2024_02/174111101" TargetMode="External" /><Relationship Id="rId19" Type="http://schemas.openxmlformats.org/officeDocument/2006/relationships/hyperlink" Target="https://podminky.urs.cz/item/CS_URS_2024_02/181151311" TargetMode="External" /><Relationship Id="rId20" Type="http://schemas.openxmlformats.org/officeDocument/2006/relationships/hyperlink" Target="https://podminky.urs.cz/item/CS_URS_2024_02/181351003" TargetMode="External" /><Relationship Id="rId21" Type="http://schemas.openxmlformats.org/officeDocument/2006/relationships/hyperlink" Target="https://podminky.urs.cz/item/CS_URS_2024_02/181411121" TargetMode="External" /><Relationship Id="rId22" Type="http://schemas.openxmlformats.org/officeDocument/2006/relationships/hyperlink" Target="https://podminky.urs.cz/item/CS_URS_2024_02/181951112" TargetMode="External" /><Relationship Id="rId23" Type="http://schemas.openxmlformats.org/officeDocument/2006/relationships/hyperlink" Target="https://podminky.urs.cz/item/CS_URS_2024_02/183403114" TargetMode="External" /><Relationship Id="rId24" Type="http://schemas.openxmlformats.org/officeDocument/2006/relationships/hyperlink" Target="https://podminky.urs.cz/item/CS_URS_2024_02/184813511" TargetMode="External" /><Relationship Id="rId25" Type="http://schemas.openxmlformats.org/officeDocument/2006/relationships/hyperlink" Target="https://podminky.urs.cz/item/CS_URS_2024_02/185802113" TargetMode="External" /><Relationship Id="rId26" Type="http://schemas.openxmlformats.org/officeDocument/2006/relationships/hyperlink" Target="https://podminky.urs.cz/item/CS_URS_2024_02/185803211" TargetMode="External" /><Relationship Id="rId27" Type="http://schemas.openxmlformats.org/officeDocument/2006/relationships/hyperlink" Target="https://podminky.urs.cz/item/CS_URS_2024_02/185811211" TargetMode="External" /><Relationship Id="rId28" Type="http://schemas.openxmlformats.org/officeDocument/2006/relationships/hyperlink" Target="https://podminky.urs.cz/item/CS_URS_2024_02/219991111" TargetMode="External" /><Relationship Id="rId29" Type="http://schemas.openxmlformats.org/officeDocument/2006/relationships/hyperlink" Target="https://podminky.urs.cz/item/CS_URS_2024_02/271532212" TargetMode="External" /><Relationship Id="rId30" Type="http://schemas.openxmlformats.org/officeDocument/2006/relationships/hyperlink" Target="https://podminky.urs.cz/item/CS_URS_2024_02/273313811" TargetMode="External" /><Relationship Id="rId31" Type="http://schemas.openxmlformats.org/officeDocument/2006/relationships/hyperlink" Target="https://podminky.urs.cz/item/CS_URS_2024_02/273351121" TargetMode="External" /><Relationship Id="rId32" Type="http://schemas.openxmlformats.org/officeDocument/2006/relationships/hyperlink" Target="https://podminky.urs.cz/item/CS_URS_2024_02/273351122" TargetMode="External" /><Relationship Id="rId33" Type="http://schemas.openxmlformats.org/officeDocument/2006/relationships/hyperlink" Target="https://podminky.urs.cz/item/CS_URS_2024_02/564871111" TargetMode="External" /><Relationship Id="rId34" Type="http://schemas.openxmlformats.org/officeDocument/2006/relationships/hyperlink" Target="https://podminky.urs.cz/item/CS_URS_2024_02/569903311" TargetMode="External" /><Relationship Id="rId35" Type="http://schemas.openxmlformats.org/officeDocument/2006/relationships/hyperlink" Target="https://podminky.urs.cz/item/CS_URS_2024_02/596211123" TargetMode="External" /><Relationship Id="rId36" Type="http://schemas.openxmlformats.org/officeDocument/2006/relationships/hyperlink" Target="https://podminky.urs.cz/item/CS_URS_2024_02/596211125" TargetMode="External" /><Relationship Id="rId37" Type="http://schemas.openxmlformats.org/officeDocument/2006/relationships/hyperlink" Target="https://podminky.urs.cz/item/CS_URS_2024_02/899132121" TargetMode="External" /><Relationship Id="rId38" Type="http://schemas.openxmlformats.org/officeDocument/2006/relationships/hyperlink" Target="https://podminky.urs.cz/item/CS_URS_2024_02/899132213" TargetMode="External" /><Relationship Id="rId39" Type="http://schemas.openxmlformats.org/officeDocument/2006/relationships/hyperlink" Target="https://podminky.urs.cz/item/CS_URS_2024_02/916131213" TargetMode="External" /><Relationship Id="rId40" Type="http://schemas.openxmlformats.org/officeDocument/2006/relationships/hyperlink" Target="https://podminky.urs.cz/item/CS_URS_2024_02/916132113" TargetMode="External" /><Relationship Id="rId41" Type="http://schemas.openxmlformats.org/officeDocument/2006/relationships/hyperlink" Target="https://podminky.urs.cz/item/CS_URS_2024_02/916231213" TargetMode="External" /><Relationship Id="rId42" Type="http://schemas.openxmlformats.org/officeDocument/2006/relationships/hyperlink" Target="https://podminky.urs.cz/item/CS_URS_2024_02/916991121" TargetMode="External" /><Relationship Id="rId43" Type="http://schemas.openxmlformats.org/officeDocument/2006/relationships/hyperlink" Target="https://podminky.urs.cz/item/CS_URS_2024_02/919735112" TargetMode="External" /><Relationship Id="rId44" Type="http://schemas.openxmlformats.org/officeDocument/2006/relationships/hyperlink" Target="https://podminky.urs.cz/item/CS_URS_2024_02/997221571" TargetMode="External" /><Relationship Id="rId45" Type="http://schemas.openxmlformats.org/officeDocument/2006/relationships/hyperlink" Target="https://podminky.urs.cz/item/CS_URS_2024_02/997221579" TargetMode="External" /><Relationship Id="rId46" Type="http://schemas.openxmlformats.org/officeDocument/2006/relationships/hyperlink" Target="https://podminky.urs.cz/item/CS_URS_2024_02/997221611" TargetMode="External" /><Relationship Id="rId47" Type="http://schemas.openxmlformats.org/officeDocument/2006/relationships/hyperlink" Target="https://podminky.urs.cz/item/CS_URS_2024_02/997221861" TargetMode="External" /><Relationship Id="rId48" Type="http://schemas.openxmlformats.org/officeDocument/2006/relationships/hyperlink" Target="https://podminky.urs.cz/item/CS_URS_2024_02/998223011" TargetMode="External" /><Relationship Id="rId49" Type="http://schemas.openxmlformats.org/officeDocument/2006/relationships/hyperlink" Target="https://podminky.urs.cz/item/CS_URS_2024_02/741410041" TargetMode="External" /><Relationship Id="rId5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231" TargetMode="External" /><Relationship Id="rId2" Type="http://schemas.openxmlformats.org/officeDocument/2006/relationships/hyperlink" Target="https://podminky.urs.cz/item/CS_URS_2024_02/111301111" TargetMode="External" /><Relationship Id="rId3" Type="http://schemas.openxmlformats.org/officeDocument/2006/relationships/hyperlink" Target="https://podminky.urs.cz/item/CS_URS_2024_02/113106123" TargetMode="External" /><Relationship Id="rId4" Type="http://schemas.openxmlformats.org/officeDocument/2006/relationships/hyperlink" Target="https://podminky.urs.cz/item/CS_URS_2024_02/113106171" TargetMode="External" /><Relationship Id="rId5" Type="http://schemas.openxmlformats.org/officeDocument/2006/relationships/hyperlink" Target="https://podminky.urs.cz/item/CS_URS_2024_02/113107131" TargetMode="External" /><Relationship Id="rId6" Type="http://schemas.openxmlformats.org/officeDocument/2006/relationships/hyperlink" Target="https://podminky.urs.cz/item/CS_URS_2024_02/113107171" TargetMode="External" /><Relationship Id="rId7" Type="http://schemas.openxmlformats.org/officeDocument/2006/relationships/hyperlink" Target="https://podminky.urs.cz/item/CS_URS_2024_02/113107231" TargetMode="External" /><Relationship Id="rId8" Type="http://schemas.openxmlformats.org/officeDocument/2006/relationships/hyperlink" Target="https://podminky.urs.cz/item/CS_URS_2024_02/113154531" TargetMode="External" /><Relationship Id="rId9" Type="http://schemas.openxmlformats.org/officeDocument/2006/relationships/hyperlink" Target="https://podminky.urs.cz/item/CS_URS_2024_02/113202111" TargetMode="External" /><Relationship Id="rId10" Type="http://schemas.openxmlformats.org/officeDocument/2006/relationships/hyperlink" Target="https://podminky.urs.cz/item/CS_URS_2024_02/122251102" TargetMode="External" /><Relationship Id="rId11" Type="http://schemas.openxmlformats.org/officeDocument/2006/relationships/hyperlink" Target="https://podminky.urs.cz/item/CS_URS_2024_02/162351103" TargetMode="External" /><Relationship Id="rId12" Type="http://schemas.openxmlformats.org/officeDocument/2006/relationships/hyperlink" Target="https://podminky.urs.cz/item/CS_URS_2024_02/162702111" TargetMode="External" /><Relationship Id="rId13" Type="http://schemas.openxmlformats.org/officeDocument/2006/relationships/hyperlink" Target="https://podminky.urs.cz/item/CS_URS_2024_02/162702119" TargetMode="External" /><Relationship Id="rId14" Type="http://schemas.openxmlformats.org/officeDocument/2006/relationships/hyperlink" Target="https://podminky.urs.cz/item/CS_URS_2024_02/162751114" TargetMode="External" /><Relationship Id="rId15" Type="http://schemas.openxmlformats.org/officeDocument/2006/relationships/hyperlink" Target="https://podminky.urs.cz/item/CS_URS_2024_02/167151101" TargetMode="External" /><Relationship Id="rId16" Type="http://schemas.openxmlformats.org/officeDocument/2006/relationships/hyperlink" Target="https://podminky.urs.cz/item/CS_URS_2024_02/171201231" TargetMode="External" /><Relationship Id="rId17" Type="http://schemas.openxmlformats.org/officeDocument/2006/relationships/hyperlink" Target="https://podminky.urs.cz/item/CS_URS_2024_02/171251201" TargetMode="External" /><Relationship Id="rId18" Type="http://schemas.openxmlformats.org/officeDocument/2006/relationships/hyperlink" Target="https://podminky.urs.cz/item/CS_URS_2024_02/181151311" TargetMode="External" /><Relationship Id="rId19" Type="http://schemas.openxmlformats.org/officeDocument/2006/relationships/hyperlink" Target="https://podminky.urs.cz/item/CS_URS_2024_02/181351003" TargetMode="External" /><Relationship Id="rId20" Type="http://schemas.openxmlformats.org/officeDocument/2006/relationships/hyperlink" Target="https://podminky.urs.cz/item/CS_URS_2024_02/181351103" TargetMode="External" /><Relationship Id="rId21" Type="http://schemas.openxmlformats.org/officeDocument/2006/relationships/hyperlink" Target="https://podminky.urs.cz/item/CS_URS_2024_02/181411121" TargetMode="External" /><Relationship Id="rId22" Type="http://schemas.openxmlformats.org/officeDocument/2006/relationships/hyperlink" Target="https://podminky.urs.cz/item/CS_URS_2024_02/181951112" TargetMode="External" /><Relationship Id="rId23" Type="http://schemas.openxmlformats.org/officeDocument/2006/relationships/hyperlink" Target="https://podminky.urs.cz/item/CS_URS_2024_02/183403114" TargetMode="External" /><Relationship Id="rId24" Type="http://schemas.openxmlformats.org/officeDocument/2006/relationships/hyperlink" Target="https://podminky.urs.cz/item/CS_URS_2024_02/184813511" TargetMode="External" /><Relationship Id="rId25" Type="http://schemas.openxmlformats.org/officeDocument/2006/relationships/hyperlink" Target="https://podminky.urs.cz/item/CS_URS_2024_02/185802113" TargetMode="External" /><Relationship Id="rId26" Type="http://schemas.openxmlformats.org/officeDocument/2006/relationships/hyperlink" Target="https://podminky.urs.cz/item/CS_URS_2024_02/185803211" TargetMode="External" /><Relationship Id="rId27" Type="http://schemas.openxmlformats.org/officeDocument/2006/relationships/hyperlink" Target="https://podminky.urs.cz/item/CS_URS_2024_02/185811221" TargetMode="External" /><Relationship Id="rId28" Type="http://schemas.openxmlformats.org/officeDocument/2006/relationships/hyperlink" Target="https://podminky.urs.cz/item/CS_URS_2024_02/211561111" TargetMode="External" /><Relationship Id="rId29" Type="http://schemas.openxmlformats.org/officeDocument/2006/relationships/hyperlink" Target="https://podminky.urs.cz/item/CS_URS_2024_02/211971121" TargetMode="External" /><Relationship Id="rId30" Type="http://schemas.openxmlformats.org/officeDocument/2006/relationships/hyperlink" Target="https://podminky.urs.cz/item/CS_URS_2024_02/564871011" TargetMode="External" /><Relationship Id="rId31" Type="http://schemas.openxmlformats.org/officeDocument/2006/relationships/hyperlink" Target="https://podminky.urs.cz/item/CS_URS_2024_02/564871111" TargetMode="External" /><Relationship Id="rId32" Type="http://schemas.openxmlformats.org/officeDocument/2006/relationships/hyperlink" Target="https://podminky.urs.cz/item/CS_URS_2024_02/567122111" TargetMode="External" /><Relationship Id="rId33" Type="http://schemas.openxmlformats.org/officeDocument/2006/relationships/hyperlink" Target="https://podminky.urs.cz/item/CS_URS_2024_02/569903311" TargetMode="External" /><Relationship Id="rId34" Type="http://schemas.openxmlformats.org/officeDocument/2006/relationships/hyperlink" Target="https://podminky.urs.cz/item/CS_URS_2024_02/596211110" TargetMode="External" /><Relationship Id="rId35" Type="http://schemas.openxmlformats.org/officeDocument/2006/relationships/hyperlink" Target="https://podminky.urs.cz/item/CS_URS_2024_02/596211123" TargetMode="External" /><Relationship Id="rId36" Type="http://schemas.openxmlformats.org/officeDocument/2006/relationships/hyperlink" Target="https://podminky.urs.cz/item/CS_URS_2024_02/596212210" TargetMode="External" /><Relationship Id="rId37" Type="http://schemas.openxmlformats.org/officeDocument/2006/relationships/hyperlink" Target="https://podminky.urs.cz/item/CS_URS_2024_02/899132121" TargetMode="External" /><Relationship Id="rId38" Type="http://schemas.openxmlformats.org/officeDocument/2006/relationships/hyperlink" Target="https://podminky.urs.cz/item/CS_URS_2024_02/899132211" TargetMode="External" /><Relationship Id="rId39" Type="http://schemas.openxmlformats.org/officeDocument/2006/relationships/hyperlink" Target="https://podminky.urs.cz/item/CS_URS_2024_02/899132213" TargetMode="External" /><Relationship Id="rId40" Type="http://schemas.openxmlformats.org/officeDocument/2006/relationships/hyperlink" Target="https://podminky.urs.cz/item/CS_URS_2024_02/916131213" TargetMode="External" /><Relationship Id="rId41" Type="http://schemas.openxmlformats.org/officeDocument/2006/relationships/hyperlink" Target="https://podminky.urs.cz/item/CS_URS_2024_02/916231213" TargetMode="External" /><Relationship Id="rId42" Type="http://schemas.openxmlformats.org/officeDocument/2006/relationships/hyperlink" Target="https://podminky.urs.cz/item/CS_URS_2024_02/916991121" TargetMode="External" /><Relationship Id="rId43" Type="http://schemas.openxmlformats.org/officeDocument/2006/relationships/hyperlink" Target="https://podminky.urs.cz/item/CS_URS_2024_02/979054451" TargetMode="External" /><Relationship Id="rId44" Type="http://schemas.openxmlformats.org/officeDocument/2006/relationships/hyperlink" Target="https://podminky.urs.cz/item/CS_URS_2024_02/997221571" TargetMode="External" /><Relationship Id="rId45" Type="http://schemas.openxmlformats.org/officeDocument/2006/relationships/hyperlink" Target="https://podminky.urs.cz/item/CS_URS_2024_02/997221579" TargetMode="External" /><Relationship Id="rId46" Type="http://schemas.openxmlformats.org/officeDocument/2006/relationships/hyperlink" Target="https://podminky.urs.cz/item/CS_URS_2024_02/997221611" TargetMode="External" /><Relationship Id="rId47" Type="http://schemas.openxmlformats.org/officeDocument/2006/relationships/hyperlink" Target="https://podminky.urs.cz/item/CS_URS_2024_02/997221861" TargetMode="External" /><Relationship Id="rId48" Type="http://schemas.openxmlformats.org/officeDocument/2006/relationships/hyperlink" Target="https://podminky.urs.cz/item/CS_URS_2024_02/998223011" TargetMode="External" /><Relationship Id="rId4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29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29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27</v>
      </c>
      <c r="AL14" s="25"/>
      <c r="AM14" s="25"/>
      <c r="AN14" s="37" t="s">
        <v>29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31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32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33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34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35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36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37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38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39</v>
      </c>
      <c r="E29" s="50"/>
      <c r="F29" s="35" t="s">
        <v>40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41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42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43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44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48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2565-01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Věstonická – oprava komunikace a chodníků. Úsek Čejkovická – Pálavské náměstí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25. 11. 2024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30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49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28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32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50</v>
      </c>
      <c r="D52" s="90"/>
      <c r="E52" s="90"/>
      <c r="F52" s="90"/>
      <c r="G52" s="90"/>
      <c r="H52" s="91"/>
      <c r="I52" s="92" t="s">
        <v>51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52</v>
      </c>
      <c r="AH52" s="90"/>
      <c r="AI52" s="90"/>
      <c r="AJ52" s="90"/>
      <c r="AK52" s="90"/>
      <c r="AL52" s="90"/>
      <c r="AM52" s="90"/>
      <c r="AN52" s="92" t="s">
        <v>53</v>
      </c>
      <c r="AO52" s="90"/>
      <c r="AP52" s="90"/>
      <c r="AQ52" s="94" t="s">
        <v>54</v>
      </c>
      <c r="AR52" s="47"/>
      <c r="AS52" s="95" t="s">
        <v>55</v>
      </c>
      <c r="AT52" s="96" t="s">
        <v>56</v>
      </c>
      <c r="AU52" s="96" t="s">
        <v>57</v>
      </c>
      <c r="AV52" s="96" t="s">
        <v>58</v>
      </c>
      <c r="AW52" s="96" t="s">
        <v>59</v>
      </c>
      <c r="AX52" s="96" t="s">
        <v>60</v>
      </c>
      <c r="AY52" s="96" t="s">
        <v>61</v>
      </c>
      <c r="AZ52" s="96" t="s">
        <v>62</v>
      </c>
      <c r="BA52" s="96" t="s">
        <v>63</v>
      </c>
      <c r="BB52" s="96" t="s">
        <v>64</v>
      </c>
      <c r="BC52" s="96" t="s">
        <v>65</v>
      </c>
      <c r="BD52" s="97" t="s">
        <v>66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67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ROUND(AG55+AG56+AG60+AG61,2)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ROUND(AS55+AS56+AS60+AS61,2)</f>
        <v>0</v>
      </c>
      <c r="AT54" s="109">
        <f>ROUND(SUM(AV54:AW54),2)</f>
        <v>0</v>
      </c>
      <c r="AU54" s="110">
        <f>ROUND(AU55+AU56+AU60+AU61,5)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ROUND(AZ55+AZ56+AZ60+AZ61,2)</f>
        <v>0</v>
      </c>
      <c r="BA54" s="109">
        <f>ROUND(BA55+BA56+BA60+BA61,2)</f>
        <v>0</v>
      </c>
      <c r="BB54" s="109">
        <f>ROUND(BB55+BB56+BB60+BB61,2)</f>
        <v>0</v>
      </c>
      <c r="BC54" s="109">
        <f>ROUND(BC55+BC56+BC60+BC61,2)</f>
        <v>0</v>
      </c>
      <c r="BD54" s="111">
        <f>ROUND(BD55+BD56+BD60+BD61,2)</f>
        <v>0</v>
      </c>
      <c r="BE54" s="6"/>
      <c r="BS54" s="112" t="s">
        <v>68</v>
      </c>
      <c r="BT54" s="112" t="s">
        <v>69</v>
      </c>
      <c r="BU54" s="113" t="s">
        <v>70</v>
      </c>
      <c r="BV54" s="112" t="s">
        <v>71</v>
      </c>
      <c r="BW54" s="112" t="s">
        <v>5</v>
      </c>
      <c r="BX54" s="112" t="s">
        <v>72</v>
      </c>
      <c r="CL54" s="112" t="s">
        <v>19</v>
      </c>
    </row>
    <row r="55" s="7" customFormat="1" ht="16.5" customHeight="1">
      <c r="A55" s="114" t="s">
        <v>73</v>
      </c>
      <c r="B55" s="115"/>
      <c r="C55" s="116"/>
      <c r="D55" s="117" t="s">
        <v>74</v>
      </c>
      <c r="E55" s="117"/>
      <c r="F55" s="117"/>
      <c r="G55" s="117"/>
      <c r="H55" s="117"/>
      <c r="I55" s="118"/>
      <c r="J55" s="117" t="s">
        <v>75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'000 - Vedlejší a ostatní 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76</v>
      </c>
      <c r="AR55" s="121"/>
      <c r="AS55" s="122">
        <v>0</v>
      </c>
      <c r="AT55" s="123">
        <f>ROUND(SUM(AV55:AW55),2)</f>
        <v>0</v>
      </c>
      <c r="AU55" s="124">
        <f>'000 - Vedlejší a ostatní ...'!P85</f>
        <v>0</v>
      </c>
      <c r="AV55" s="123">
        <f>'000 - Vedlejší a ostatní ...'!J33</f>
        <v>0</v>
      </c>
      <c r="AW55" s="123">
        <f>'000 - Vedlejší a ostatní ...'!J34</f>
        <v>0</v>
      </c>
      <c r="AX55" s="123">
        <f>'000 - Vedlejší a ostatní ...'!J35</f>
        <v>0</v>
      </c>
      <c r="AY55" s="123">
        <f>'000 - Vedlejší a ostatní ...'!J36</f>
        <v>0</v>
      </c>
      <c r="AZ55" s="123">
        <f>'000 - Vedlejší a ostatní ...'!F33</f>
        <v>0</v>
      </c>
      <c r="BA55" s="123">
        <f>'000 - Vedlejší a ostatní ...'!F34</f>
        <v>0</v>
      </c>
      <c r="BB55" s="123">
        <f>'000 - Vedlejší a ostatní ...'!F35</f>
        <v>0</v>
      </c>
      <c r="BC55" s="123">
        <f>'000 - Vedlejší a ostatní ...'!F36</f>
        <v>0</v>
      </c>
      <c r="BD55" s="125">
        <f>'000 - Vedlejší a ostatní ...'!F37</f>
        <v>0</v>
      </c>
      <c r="BE55" s="7"/>
      <c r="BT55" s="126" t="s">
        <v>77</v>
      </c>
      <c r="BV55" s="126" t="s">
        <v>71</v>
      </c>
      <c r="BW55" s="126" t="s">
        <v>78</v>
      </c>
      <c r="BX55" s="126" t="s">
        <v>5</v>
      </c>
      <c r="CL55" s="126" t="s">
        <v>19</v>
      </c>
      <c r="CM55" s="126" t="s">
        <v>79</v>
      </c>
    </row>
    <row r="56" s="7" customFormat="1" ht="16.5" customHeight="1">
      <c r="A56" s="7"/>
      <c r="B56" s="115"/>
      <c r="C56" s="116"/>
      <c r="D56" s="117" t="s">
        <v>80</v>
      </c>
      <c r="E56" s="117"/>
      <c r="F56" s="117"/>
      <c r="G56" s="117"/>
      <c r="H56" s="117"/>
      <c r="I56" s="118"/>
      <c r="J56" s="117" t="s">
        <v>81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27">
        <f>ROUND(SUM(AG57:AG59),2)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76</v>
      </c>
      <c r="AR56" s="121"/>
      <c r="AS56" s="122">
        <f>ROUND(SUM(AS57:AS59),2)</f>
        <v>0</v>
      </c>
      <c r="AT56" s="123">
        <f>ROUND(SUM(AV56:AW56),2)</f>
        <v>0</v>
      </c>
      <c r="AU56" s="124">
        <f>ROUND(SUM(AU57:AU59),5)</f>
        <v>0</v>
      </c>
      <c r="AV56" s="123">
        <f>ROUND(AZ56*L29,2)</f>
        <v>0</v>
      </c>
      <c r="AW56" s="123">
        <f>ROUND(BA56*L30,2)</f>
        <v>0</v>
      </c>
      <c r="AX56" s="123">
        <f>ROUND(BB56*L29,2)</f>
        <v>0</v>
      </c>
      <c r="AY56" s="123">
        <f>ROUND(BC56*L30,2)</f>
        <v>0</v>
      </c>
      <c r="AZ56" s="123">
        <f>ROUND(SUM(AZ57:AZ59),2)</f>
        <v>0</v>
      </c>
      <c r="BA56" s="123">
        <f>ROUND(SUM(BA57:BA59),2)</f>
        <v>0</v>
      </c>
      <c r="BB56" s="123">
        <f>ROUND(SUM(BB57:BB59),2)</f>
        <v>0</v>
      </c>
      <c r="BC56" s="123">
        <f>ROUND(SUM(BC57:BC59),2)</f>
        <v>0</v>
      </c>
      <c r="BD56" s="125">
        <f>ROUND(SUM(BD57:BD59),2)</f>
        <v>0</v>
      </c>
      <c r="BE56" s="7"/>
      <c r="BS56" s="126" t="s">
        <v>68</v>
      </c>
      <c r="BT56" s="126" t="s">
        <v>77</v>
      </c>
      <c r="BU56" s="126" t="s">
        <v>70</v>
      </c>
      <c r="BV56" s="126" t="s">
        <v>71</v>
      </c>
      <c r="BW56" s="126" t="s">
        <v>82</v>
      </c>
      <c r="BX56" s="126" t="s">
        <v>5</v>
      </c>
      <c r="CL56" s="126" t="s">
        <v>19</v>
      </c>
      <c r="CM56" s="126" t="s">
        <v>79</v>
      </c>
    </row>
    <row r="57" s="4" customFormat="1" ht="16.5" customHeight="1">
      <c r="A57" s="114" t="s">
        <v>73</v>
      </c>
      <c r="B57" s="66"/>
      <c r="C57" s="128"/>
      <c r="D57" s="128"/>
      <c r="E57" s="129" t="s">
        <v>80</v>
      </c>
      <c r="F57" s="129"/>
      <c r="G57" s="129"/>
      <c r="H57" s="129"/>
      <c r="I57" s="129"/>
      <c r="J57" s="128"/>
      <c r="K57" s="129" t="s">
        <v>81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'101 - Oprava komunikací'!J32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83</v>
      </c>
      <c r="AR57" s="68"/>
      <c r="AS57" s="132">
        <v>0</v>
      </c>
      <c r="AT57" s="133">
        <f>ROUND(SUM(AV57:AW57),2)</f>
        <v>0</v>
      </c>
      <c r="AU57" s="134">
        <f>'101 - Oprava komunikací'!P96</f>
        <v>0</v>
      </c>
      <c r="AV57" s="133">
        <f>'101 - Oprava komunikací'!J35</f>
        <v>0</v>
      </c>
      <c r="AW57" s="133">
        <f>'101 - Oprava komunikací'!J36</f>
        <v>0</v>
      </c>
      <c r="AX57" s="133">
        <f>'101 - Oprava komunikací'!J37</f>
        <v>0</v>
      </c>
      <c r="AY57" s="133">
        <f>'101 - Oprava komunikací'!J38</f>
        <v>0</v>
      </c>
      <c r="AZ57" s="133">
        <f>'101 - Oprava komunikací'!F35</f>
        <v>0</v>
      </c>
      <c r="BA57" s="133">
        <f>'101 - Oprava komunikací'!F36</f>
        <v>0</v>
      </c>
      <c r="BB57" s="133">
        <f>'101 - Oprava komunikací'!F37</f>
        <v>0</v>
      </c>
      <c r="BC57" s="133">
        <f>'101 - Oprava komunikací'!F38</f>
        <v>0</v>
      </c>
      <c r="BD57" s="135">
        <f>'101 - Oprava komunikací'!F39</f>
        <v>0</v>
      </c>
      <c r="BE57" s="4"/>
      <c r="BT57" s="136" t="s">
        <v>79</v>
      </c>
      <c r="BV57" s="136" t="s">
        <v>71</v>
      </c>
      <c r="BW57" s="136" t="s">
        <v>84</v>
      </c>
      <c r="BX57" s="136" t="s">
        <v>82</v>
      </c>
      <c r="CL57" s="136" t="s">
        <v>19</v>
      </c>
    </row>
    <row r="58" s="4" customFormat="1" ht="16.5" customHeight="1">
      <c r="A58" s="114" t="s">
        <v>73</v>
      </c>
      <c r="B58" s="66"/>
      <c r="C58" s="128"/>
      <c r="D58" s="128"/>
      <c r="E58" s="129" t="s">
        <v>85</v>
      </c>
      <c r="F58" s="129"/>
      <c r="G58" s="129"/>
      <c r="H58" s="129"/>
      <c r="I58" s="129"/>
      <c r="J58" s="128"/>
      <c r="K58" s="129" t="s">
        <v>86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'101.1 - Oprava komunikací...'!J32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83</v>
      </c>
      <c r="AR58" s="68"/>
      <c r="AS58" s="132">
        <v>0</v>
      </c>
      <c r="AT58" s="133">
        <f>ROUND(SUM(AV58:AW58),2)</f>
        <v>0</v>
      </c>
      <c r="AU58" s="134">
        <f>'101.1 - Oprava komunikací...'!P90</f>
        <v>0</v>
      </c>
      <c r="AV58" s="133">
        <f>'101.1 - Oprava komunikací...'!J35</f>
        <v>0</v>
      </c>
      <c r="AW58" s="133">
        <f>'101.1 - Oprava komunikací...'!J36</f>
        <v>0</v>
      </c>
      <c r="AX58" s="133">
        <f>'101.1 - Oprava komunikací...'!J37</f>
        <v>0</v>
      </c>
      <c r="AY58" s="133">
        <f>'101.1 - Oprava komunikací...'!J38</f>
        <v>0</v>
      </c>
      <c r="AZ58" s="133">
        <f>'101.1 - Oprava komunikací...'!F35</f>
        <v>0</v>
      </c>
      <c r="BA58" s="133">
        <f>'101.1 - Oprava komunikací...'!F36</f>
        <v>0</v>
      </c>
      <c r="BB58" s="133">
        <f>'101.1 - Oprava komunikací...'!F37</f>
        <v>0</v>
      </c>
      <c r="BC58" s="133">
        <f>'101.1 - Oprava komunikací...'!F38</f>
        <v>0</v>
      </c>
      <c r="BD58" s="135">
        <f>'101.1 - Oprava komunikací...'!F39</f>
        <v>0</v>
      </c>
      <c r="BE58" s="4"/>
      <c r="BT58" s="136" t="s">
        <v>79</v>
      </c>
      <c r="BV58" s="136" t="s">
        <v>71</v>
      </c>
      <c r="BW58" s="136" t="s">
        <v>87</v>
      </c>
      <c r="BX58" s="136" t="s">
        <v>82</v>
      </c>
      <c r="CL58" s="136" t="s">
        <v>19</v>
      </c>
    </row>
    <row r="59" s="4" customFormat="1" ht="16.5" customHeight="1">
      <c r="A59" s="114" t="s">
        <v>73</v>
      </c>
      <c r="B59" s="66"/>
      <c r="C59" s="128"/>
      <c r="D59" s="128"/>
      <c r="E59" s="129" t="s">
        <v>88</v>
      </c>
      <c r="F59" s="129"/>
      <c r="G59" s="129"/>
      <c r="H59" s="129"/>
      <c r="I59" s="129"/>
      <c r="J59" s="128"/>
      <c r="K59" s="129" t="s">
        <v>89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'101.2 - Oprava komunikací...'!J32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83</v>
      </c>
      <c r="AR59" s="68"/>
      <c r="AS59" s="132">
        <v>0</v>
      </c>
      <c r="AT59" s="133">
        <f>ROUND(SUM(AV59:AW59),2)</f>
        <v>0</v>
      </c>
      <c r="AU59" s="134">
        <f>'101.2 - Oprava komunikací...'!P87</f>
        <v>0</v>
      </c>
      <c r="AV59" s="133">
        <f>'101.2 - Oprava komunikací...'!J35</f>
        <v>0</v>
      </c>
      <c r="AW59" s="133">
        <f>'101.2 - Oprava komunikací...'!J36</f>
        <v>0</v>
      </c>
      <c r="AX59" s="133">
        <f>'101.2 - Oprava komunikací...'!J37</f>
        <v>0</v>
      </c>
      <c r="AY59" s="133">
        <f>'101.2 - Oprava komunikací...'!J38</f>
        <v>0</v>
      </c>
      <c r="AZ59" s="133">
        <f>'101.2 - Oprava komunikací...'!F35</f>
        <v>0</v>
      </c>
      <c r="BA59" s="133">
        <f>'101.2 - Oprava komunikací...'!F36</f>
        <v>0</v>
      </c>
      <c r="BB59" s="133">
        <f>'101.2 - Oprava komunikací...'!F37</f>
        <v>0</v>
      </c>
      <c r="BC59" s="133">
        <f>'101.2 - Oprava komunikací...'!F38</f>
        <v>0</v>
      </c>
      <c r="BD59" s="135">
        <f>'101.2 - Oprava komunikací...'!F39</f>
        <v>0</v>
      </c>
      <c r="BE59" s="4"/>
      <c r="BT59" s="136" t="s">
        <v>79</v>
      </c>
      <c r="BV59" s="136" t="s">
        <v>71</v>
      </c>
      <c r="BW59" s="136" t="s">
        <v>90</v>
      </c>
      <c r="BX59" s="136" t="s">
        <v>82</v>
      </c>
      <c r="CL59" s="136" t="s">
        <v>19</v>
      </c>
    </row>
    <row r="60" s="7" customFormat="1" ht="24.75" customHeight="1">
      <c r="A60" s="114" t="s">
        <v>73</v>
      </c>
      <c r="B60" s="115"/>
      <c r="C60" s="116"/>
      <c r="D60" s="117" t="s">
        <v>91</v>
      </c>
      <c r="E60" s="117"/>
      <c r="F60" s="117"/>
      <c r="G60" s="117"/>
      <c r="H60" s="117"/>
      <c r="I60" s="118"/>
      <c r="J60" s="117" t="s">
        <v>92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'102 - Oprava chodníků v p...'!J30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76</v>
      </c>
      <c r="AR60" s="121"/>
      <c r="AS60" s="122">
        <v>0</v>
      </c>
      <c r="AT60" s="123">
        <f>ROUND(SUM(AV60:AW60),2)</f>
        <v>0</v>
      </c>
      <c r="AU60" s="124">
        <f>'102 - Oprava chodníků v p...'!P89</f>
        <v>0</v>
      </c>
      <c r="AV60" s="123">
        <f>'102 - Oprava chodníků v p...'!J33</f>
        <v>0</v>
      </c>
      <c r="AW60" s="123">
        <f>'102 - Oprava chodníků v p...'!J34</f>
        <v>0</v>
      </c>
      <c r="AX60" s="123">
        <f>'102 - Oprava chodníků v p...'!J35</f>
        <v>0</v>
      </c>
      <c r="AY60" s="123">
        <f>'102 - Oprava chodníků v p...'!J36</f>
        <v>0</v>
      </c>
      <c r="AZ60" s="123">
        <f>'102 - Oprava chodníků v p...'!F33</f>
        <v>0</v>
      </c>
      <c r="BA60" s="123">
        <f>'102 - Oprava chodníků v p...'!F34</f>
        <v>0</v>
      </c>
      <c r="BB60" s="123">
        <f>'102 - Oprava chodníků v p...'!F35</f>
        <v>0</v>
      </c>
      <c r="BC60" s="123">
        <f>'102 - Oprava chodníků v p...'!F36</f>
        <v>0</v>
      </c>
      <c r="BD60" s="125">
        <f>'102 - Oprava chodníků v p...'!F37</f>
        <v>0</v>
      </c>
      <c r="BE60" s="7"/>
      <c r="BT60" s="126" t="s">
        <v>77</v>
      </c>
      <c r="BV60" s="126" t="s">
        <v>71</v>
      </c>
      <c r="BW60" s="126" t="s">
        <v>93</v>
      </c>
      <c r="BX60" s="126" t="s">
        <v>5</v>
      </c>
      <c r="CL60" s="126" t="s">
        <v>19</v>
      </c>
      <c r="CM60" s="126" t="s">
        <v>79</v>
      </c>
    </row>
    <row r="61" s="7" customFormat="1" ht="16.5" customHeight="1">
      <c r="A61" s="114" t="s">
        <v>73</v>
      </c>
      <c r="B61" s="115"/>
      <c r="C61" s="116"/>
      <c r="D61" s="117" t="s">
        <v>94</v>
      </c>
      <c r="E61" s="117"/>
      <c r="F61" s="117"/>
      <c r="G61" s="117"/>
      <c r="H61" s="117"/>
      <c r="I61" s="118"/>
      <c r="J61" s="117" t="s">
        <v>95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'103 - Oprava chodníků'!J30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76</v>
      </c>
      <c r="AR61" s="121"/>
      <c r="AS61" s="137">
        <v>0</v>
      </c>
      <c r="AT61" s="138">
        <f>ROUND(SUM(AV61:AW61),2)</f>
        <v>0</v>
      </c>
      <c r="AU61" s="139">
        <f>'103 - Oprava chodníků'!P87</f>
        <v>0</v>
      </c>
      <c r="AV61" s="138">
        <f>'103 - Oprava chodníků'!J33</f>
        <v>0</v>
      </c>
      <c r="AW61" s="138">
        <f>'103 - Oprava chodníků'!J34</f>
        <v>0</v>
      </c>
      <c r="AX61" s="138">
        <f>'103 - Oprava chodníků'!J35</f>
        <v>0</v>
      </c>
      <c r="AY61" s="138">
        <f>'103 - Oprava chodníků'!J36</f>
        <v>0</v>
      </c>
      <c r="AZ61" s="138">
        <f>'103 - Oprava chodníků'!F33</f>
        <v>0</v>
      </c>
      <c r="BA61" s="138">
        <f>'103 - Oprava chodníků'!F34</f>
        <v>0</v>
      </c>
      <c r="BB61" s="138">
        <f>'103 - Oprava chodníků'!F35</f>
        <v>0</v>
      </c>
      <c r="BC61" s="138">
        <f>'103 - Oprava chodníků'!F36</f>
        <v>0</v>
      </c>
      <c r="BD61" s="140">
        <f>'103 - Oprava chodníků'!F37</f>
        <v>0</v>
      </c>
      <c r="BE61" s="7"/>
      <c r="BT61" s="126" t="s">
        <v>77</v>
      </c>
      <c r="BV61" s="126" t="s">
        <v>71</v>
      </c>
      <c r="BW61" s="126" t="s">
        <v>96</v>
      </c>
      <c r="BX61" s="126" t="s">
        <v>5</v>
      </c>
      <c r="CL61" s="126" t="s">
        <v>19</v>
      </c>
      <c r="CM61" s="126" t="s">
        <v>79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6MDUkBqIQ+Z7Nq8dpP0FuU8iq0jHK74ZozArafluKm7Gv3t3jVcErBQ6dRecD5XOJIC7Jnjj9Wv3xWkho7Mmeg==" hashValue="ORo8gU74mv/E3eG5rvbkz0yRJvlTXjZYCRDH75mYvK7W8FUhryousUQLKUBU0qr8n1auY2Jw7l/ZaXIaOvMlnw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000 - Vedlejší a ostatní ...'!C2" display="/"/>
    <hyperlink ref="A57" location="'101 - Oprava komunikací'!C2" display="/"/>
    <hyperlink ref="A58" location="'101.1 - Oprava komunikací...'!C2" display="/"/>
    <hyperlink ref="A59" location="'101.2 - Oprava komunikací...'!C2" display="/"/>
    <hyperlink ref="A60" location="'102 - Oprava chodníků v p...'!C2" display="/"/>
    <hyperlink ref="A61" location="'103 - Oprava chodníků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78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Věstonická – oprava komunikace a chodníků. Úsek Čejkovická – Pálavské náměstí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98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99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25. 11. 2024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 xml:space="preserve"> </v>
      </c>
      <c r="F15" s="41"/>
      <c r="G15" s="41"/>
      <c r="H15" s="41"/>
      <c r="I15" s="145" t="s">
        <v>27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28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27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30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 xml:space="preserve"> </v>
      </c>
      <c r="F21" s="41"/>
      <c r="G21" s="41"/>
      <c r="H21" s="41"/>
      <c r="I21" s="145" t="s">
        <v>27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32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27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33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35</v>
      </c>
      <c r="E30" s="41"/>
      <c r="F30" s="41"/>
      <c r="G30" s="41"/>
      <c r="H30" s="41"/>
      <c r="I30" s="41"/>
      <c r="J30" s="156">
        <f>ROUND(J85,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37</v>
      </c>
      <c r="G32" s="41"/>
      <c r="H32" s="41"/>
      <c r="I32" s="157" t="s">
        <v>36</v>
      </c>
      <c r="J32" s="157" t="s">
        <v>38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39</v>
      </c>
      <c r="E33" s="145" t="s">
        <v>40</v>
      </c>
      <c r="F33" s="159">
        <f>ROUND((SUM(BE85:BE105)),  2)</f>
        <v>0</v>
      </c>
      <c r="G33" s="41"/>
      <c r="H33" s="41"/>
      <c r="I33" s="160">
        <v>0.20999999999999999</v>
      </c>
      <c r="J33" s="159">
        <f>ROUND(((SUM(BE85:BE105))*I33),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41</v>
      </c>
      <c r="F34" s="159">
        <f>ROUND((SUM(BF85:BF105)),  2)</f>
        <v>0</v>
      </c>
      <c r="G34" s="41"/>
      <c r="H34" s="41"/>
      <c r="I34" s="160">
        <v>0.12</v>
      </c>
      <c r="J34" s="159">
        <f>ROUND(((SUM(BF85:BF105))*I34),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42</v>
      </c>
      <c r="F35" s="159">
        <f>ROUND((SUM(BG85:BG105)),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43</v>
      </c>
      <c r="F36" s="159">
        <f>ROUND((SUM(BH85:BH105)),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ROUND((SUM(BI85:BI105)),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45</v>
      </c>
      <c r="E39" s="163"/>
      <c r="F39" s="163"/>
      <c r="G39" s="164" t="s">
        <v>46</v>
      </c>
      <c r="H39" s="165" t="s">
        <v>47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100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Věstonická – oprava komunikace a chodníků. Úsek Čejkovická – Pálavské náměstí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98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000 -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25. 11. 2024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101</v>
      </c>
      <c r="D57" s="174"/>
      <c r="E57" s="174"/>
      <c r="F57" s="174"/>
      <c r="G57" s="174"/>
      <c r="H57" s="174"/>
      <c r="I57" s="174"/>
      <c r="J57" s="175" t="s">
        <v>102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67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103</v>
      </c>
    </row>
    <row r="60" s="9" customFormat="1" ht="24.96" customHeight="1">
      <c r="A60" s="9"/>
      <c r="B60" s="177"/>
      <c r="C60" s="178"/>
      <c r="D60" s="179" t="s">
        <v>104</v>
      </c>
      <c r="E60" s="180"/>
      <c r="F60" s="180"/>
      <c r="G60" s="180"/>
      <c r="H60" s="180"/>
      <c r="I60" s="180"/>
      <c r="J60" s="181">
        <f>J86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105</v>
      </c>
      <c r="E61" s="185"/>
      <c r="F61" s="185"/>
      <c r="G61" s="185"/>
      <c r="H61" s="185"/>
      <c r="I61" s="185"/>
      <c r="J61" s="186">
        <f>J87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106</v>
      </c>
      <c r="E62" s="185"/>
      <c r="F62" s="185"/>
      <c r="G62" s="185"/>
      <c r="H62" s="185"/>
      <c r="I62" s="185"/>
      <c r="J62" s="186">
        <f>J94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107</v>
      </c>
      <c r="E63" s="185"/>
      <c r="F63" s="185"/>
      <c r="G63" s="185"/>
      <c r="H63" s="185"/>
      <c r="I63" s="185"/>
      <c r="J63" s="186">
        <f>J97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108</v>
      </c>
      <c r="E64" s="185"/>
      <c r="F64" s="185"/>
      <c r="G64" s="185"/>
      <c r="H64" s="185"/>
      <c r="I64" s="185"/>
      <c r="J64" s="186">
        <f>J100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109</v>
      </c>
      <c r="E65" s="185"/>
      <c r="F65" s="185"/>
      <c r="G65" s="185"/>
      <c r="H65" s="185"/>
      <c r="I65" s="185"/>
      <c r="J65" s="186">
        <f>J103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110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Věstonická – oprava komunikace a chodníků. Úsek Čejkovická – Pálavské náměstí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98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000 - Vedlejší a ostatní náklady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25. 11. 2024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 xml:space="preserve"> </v>
      </c>
      <c r="G81" s="43"/>
      <c r="H81" s="43"/>
      <c r="I81" s="35" t="s">
        <v>30</v>
      </c>
      <c r="J81" s="39" t="str">
        <f>E21</f>
        <v xml:space="preserve"> 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28</v>
      </c>
      <c r="D82" s="43"/>
      <c r="E82" s="43"/>
      <c r="F82" s="30" t="str">
        <f>IF(E18="","",E18)</f>
        <v>Vyplň údaj</v>
      </c>
      <c r="G82" s="43"/>
      <c r="H82" s="43"/>
      <c r="I82" s="35" t="s">
        <v>32</v>
      </c>
      <c r="J82" s="39" t="str">
        <f>E24</f>
        <v xml:space="preserve"> 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8"/>
      <c r="B84" s="189"/>
      <c r="C84" s="190" t="s">
        <v>111</v>
      </c>
      <c r="D84" s="191" t="s">
        <v>54</v>
      </c>
      <c r="E84" s="191" t="s">
        <v>50</v>
      </c>
      <c r="F84" s="191" t="s">
        <v>51</v>
      </c>
      <c r="G84" s="191" t="s">
        <v>112</v>
      </c>
      <c r="H84" s="191" t="s">
        <v>113</v>
      </c>
      <c r="I84" s="191" t="s">
        <v>114</v>
      </c>
      <c r="J84" s="191" t="s">
        <v>102</v>
      </c>
      <c r="K84" s="192" t="s">
        <v>115</v>
      </c>
      <c r="L84" s="193"/>
      <c r="M84" s="95" t="s">
        <v>19</v>
      </c>
      <c r="N84" s="96" t="s">
        <v>39</v>
      </c>
      <c r="O84" s="96" t="s">
        <v>116</v>
      </c>
      <c r="P84" s="96" t="s">
        <v>117</v>
      </c>
      <c r="Q84" s="96" t="s">
        <v>118</v>
      </c>
      <c r="R84" s="96" t="s">
        <v>119</v>
      </c>
      <c r="S84" s="96" t="s">
        <v>120</v>
      </c>
      <c r="T84" s="97" t="s">
        <v>121</v>
      </c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</row>
    <row r="85" s="2" customFormat="1" ht="22.8" customHeight="1">
      <c r="A85" s="41"/>
      <c r="B85" s="42"/>
      <c r="C85" s="102" t="s">
        <v>122</v>
      </c>
      <c r="D85" s="43"/>
      <c r="E85" s="43"/>
      <c r="F85" s="43"/>
      <c r="G85" s="43"/>
      <c r="H85" s="43"/>
      <c r="I85" s="43"/>
      <c r="J85" s="194">
        <f>BK85</f>
        <v>0</v>
      </c>
      <c r="K85" s="43"/>
      <c r="L85" s="47"/>
      <c r="M85" s="98"/>
      <c r="N85" s="195"/>
      <c r="O85" s="99"/>
      <c r="P85" s="196">
        <f>P86</f>
        <v>0</v>
      </c>
      <c r="Q85" s="99"/>
      <c r="R85" s="196">
        <f>R86</f>
        <v>0</v>
      </c>
      <c r="S85" s="99"/>
      <c r="T85" s="197">
        <f>T86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68</v>
      </c>
      <c r="AU85" s="20" t="s">
        <v>103</v>
      </c>
      <c r="BK85" s="198">
        <f>BK86</f>
        <v>0</v>
      </c>
    </row>
    <row r="86" s="12" customFormat="1" ht="25.92" customHeight="1">
      <c r="A86" s="12"/>
      <c r="B86" s="199"/>
      <c r="C86" s="200"/>
      <c r="D86" s="201" t="s">
        <v>68</v>
      </c>
      <c r="E86" s="202" t="s">
        <v>123</v>
      </c>
      <c r="F86" s="202" t="s">
        <v>124</v>
      </c>
      <c r="G86" s="200"/>
      <c r="H86" s="200"/>
      <c r="I86" s="203"/>
      <c r="J86" s="204">
        <f>BK86</f>
        <v>0</v>
      </c>
      <c r="K86" s="200"/>
      <c r="L86" s="205"/>
      <c r="M86" s="206"/>
      <c r="N86" s="207"/>
      <c r="O86" s="207"/>
      <c r="P86" s="208">
        <f>P87+P94+P97+P100+P103</f>
        <v>0</v>
      </c>
      <c r="Q86" s="207"/>
      <c r="R86" s="208">
        <f>R87+R94+R97+R100+R103</f>
        <v>0</v>
      </c>
      <c r="S86" s="207"/>
      <c r="T86" s="209">
        <f>T87+T94+T97+T100+T103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125</v>
      </c>
      <c r="AT86" s="211" t="s">
        <v>68</v>
      </c>
      <c r="AU86" s="211" t="s">
        <v>69</v>
      </c>
      <c r="AY86" s="210" t="s">
        <v>126</v>
      </c>
      <c r="BK86" s="212">
        <f>BK87+BK94+BK97+BK100+BK103</f>
        <v>0</v>
      </c>
    </row>
    <row r="87" s="12" customFormat="1" ht="22.8" customHeight="1">
      <c r="A87" s="12"/>
      <c r="B87" s="199"/>
      <c r="C87" s="200"/>
      <c r="D87" s="201" t="s">
        <v>68</v>
      </c>
      <c r="E87" s="213" t="s">
        <v>127</v>
      </c>
      <c r="F87" s="213" t="s">
        <v>128</v>
      </c>
      <c r="G87" s="200"/>
      <c r="H87" s="200"/>
      <c r="I87" s="203"/>
      <c r="J87" s="214">
        <f>BK87</f>
        <v>0</v>
      </c>
      <c r="K87" s="200"/>
      <c r="L87" s="205"/>
      <c r="M87" s="206"/>
      <c r="N87" s="207"/>
      <c r="O87" s="207"/>
      <c r="P87" s="208">
        <f>SUM(P88:P93)</f>
        <v>0</v>
      </c>
      <c r="Q87" s="207"/>
      <c r="R87" s="208">
        <f>SUM(R88:R93)</f>
        <v>0</v>
      </c>
      <c r="S87" s="207"/>
      <c r="T87" s="209">
        <f>SUM(T88:T93)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125</v>
      </c>
      <c r="AT87" s="211" t="s">
        <v>68</v>
      </c>
      <c r="AU87" s="211" t="s">
        <v>77</v>
      </c>
      <c r="AY87" s="210" t="s">
        <v>126</v>
      </c>
      <c r="BK87" s="212">
        <f>SUM(BK88:BK93)</f>
        <v>0</v>
      </c>
    </row>
    <row r="88" s="2" customFormat="1" ht="16.5" customHeight="1">
      <c r="A88" s="41"/>
      <c r="B88" s="42"/>
      <c r="C88" s="215" t="s">
        <v>77</v>
      </c>
      <c r="D88" s="215" t="s">
        <v>129</v>
      </c>
      <c r="E88" s="216" t="s">
        <v>130</v>
      </c>
      <c r="F88" s="217" t="s">
        <v>131</v>
      </c>
      <c r="G88" s="218" t="s">
        <v>132</v>
      </c>
      <c r="H88" s="219">
        <v>1</v>
      </c>
      <c r="I88" s="220"/>
      <c r="J88" s="221">
        <f>ROUND(I88*H88,2)</f>
        <v>0</v>
      </c>
      <c r="K88" s="217" t="s">
        <v>19</v>
      </c>
      <c r="L88" s="47"/>
      <c r="M88" s="222" t="s">
        <v>19</v>
      </c>
      <c r="N88" s="223" t="s">
        <v>40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133</v>
      </c>
      <c r="AT88" s="226" t="s">
        <v>129</v>
      </c>
      <c r="AU88" s="226" t="s">
        <v>79</v>
      </c>
      <c r="AY88" s="20" t="s">
        <v>126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77</v>
      </c>
      <c r="BK88" s="227">
        <f>ROUND(I88*H88,2)</f>
        <v>0</v>
      </c>
      <c r="BL88" s="20" t="s">
        <v>133</v>
      </c>
      <c r="BM88" s="226" t="s">
        <v>134</v>
      </c>
    </row>
    <row r="89" s="2" customFormat="1">
      <c r="A89" s="41"/>
      <c r="B89" s="42"/>
      <c r="C89" s="43"/>
      <c r="D89" s="228" t="s">
        <v>135</v>
      </c>
      <c r="E89" s="43"/>
      <c r="F89" s="229" t="s">
        <v>136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135</v>
      </c>
      <c r="AU89" s="20" t="s">
        <v>79</v>
      </c>
    </row>
    <row r="90" s="2" customFormat="1" ht="16.5" customHeight="1">
      <c r="A90" s="41"/>
      <c r="B90" s="42"/>
      <c r="C90" s="215" t="s">
        <v>79</v>
      </c>
      <c r="D90" s="215" t="s">
        <v>129</v>
      </c>
      <c r="E90" s="216" t="s">
        <v>137</v>
      </c>
      <c r="F90" s="217" t="s">
        <v>138</v>
      </c>
      <c r="G90" s="218" t="s">
        <v>132</v>
      </c>
      <c r="H90" s="219">
        <v>1</v>
      </c>
      <c r="I90" s="220"/>
      <c r="J90" s="221">
        <f>ROUND(I90*H90,2)</f>
        <v>0</v>
      </c>
      <c r="K90" s="217" t="s">
        <v>19</v>
      </c>
      <c r="L90" s="47"/>
      <c r="M90" s="222" t="s">
        <v>19</v>
      </c>
      <c r="N90" s="223" t="s">
        <v>40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133</v>
      </c>
      <c r="AT90" s="226" t="s">
        <v>129</v>
      </c>
      <c r="AU90" s="226" t="s">
        <v>79</v>
      </c>
      <c r="AY90" s="20" t="s">
        <v>126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77</v>
      </c>
      <c r="BK90" s="227">
        <f>ROUND(I90*H90,2)</f>
        <v>0</v>
      </c>
      <c r="BL90" s="20" t="s">
        <v>133</v>
      </c>
      <c r="BM90" s="226" t="s">
        <v>139</v>
      </c>
    </row>
    <row r="91" s="2" customFormat="1">
      <c r="A91" s="41"/>
      <c r="B91" s="42"/>
      <c r="C91" s="43"/>
      <c r="D91" s="228" t="s">
        <v>135</v>
      </c>
      <c r="E91" s="43"/>
      <c r="F91" s="229" t="s">
        <v>140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135</v>
      </c>
      <c r="AU91" s="20" t="s">
        <v>79</v>
      </c>
    </row>
    <row r="92" s="2" customFormat="1" ht="16.5" customHeight="1">
      <c r="A92" s="41"/>
      <c r="B92" s="42"/>
      <c r="C92" s="215" t="s">
        <v>141</v>
      </c>
      <c r="D92" s="215" t="s">
        <v>129</v>
      </c>
      <c r="E92" s="216" t="s">
        <v>142</v>
      </c>
      <c r="F92" s="217" t="s">
        <v>143</v>
      </c>
      <c r="G92" s="218" t="s">
        <v>132</v>
      </c>
      <c r="H92" s="219">
        <v>1</v>
      </c>
      <c r="I92" s="220"/>
      <c r="J92" s="221">
        <f>ROUND(I92*H92,2)</f>
        <v>0</v>
      </c>
      <c r="K92" s="217" t="s">
        <v>19</v>
      </c>
      <c r="L92" s="47"/>
      <c r="M92" s="222" t="s">
        <v>19</v>
      </c>
      <c r="N92" s="223" t="s">
        <v>40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133</v>
      </c>
      <c r="AT92" s="226" t="s">
        <v>129</v>
      </c>
      <c r="AU92" s="226" t="s">
        <v>79</v>
      </c>
      <c r="AY92" s="20" t="s">
        <v>126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77</v>
      </c>
      <c r="BK92" s="227">
        <f>ROUND(I92*H92,2)</f>
        <v>0</v>
      </c>
      <c r="BL92" s="20" t="s">
        <v>133</v>
      </c>
      <c r="BM92" s="226" t="s">
        <v>144</v>
      </c>
    </row>
    <row r="93" s="2" customFormat="1">
      <c r="A93" s="41"/>
      <c r="B93" s="42"/>
      <c r="C93" s="43"/>
      <c r="D93" s="228" t="s">
        <v>135</v>
      </c>
      <c r="E93" s="43"/>
      <c r="F93" s="229" t="s">
        <v>145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135</v>
      </c>
      <c r="AU93" s="20" t="s">
        <v>79</v>
      </c>
    </row>
    <row r="94" s="12" customFormat="1" ht="22.8" customHeight="1">
      <c r="A94" s="12"/>
      <c r="B94" s="199"/>
      <c r="C94" s="200"/>
      <c r="D94" s="201" t="s">
        <v>68</v>
      </c>
      <c r="E94" s="213" t="s">
        <v>146</v>
      </c>
      <c r="F94" s="213" t="s">
        <v>147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SUM(P95:P96)</f>
        <v>0</v>
      </c>
      <c r="Q94" s="207"/>
      <c r="R94" s="208">
        <f>SUM(R95:R96)</f>
        <v>0</v>
      </c>
      <c r="S94" s="207"/>
      <c r="T94" s="209">
        <f>SUM(T95:T96)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125</v>
      </c>
      <c r="AT94" s="211" t="s">
        <v>68</v>
      </c>
      <c r="AU94" s="211" t="s">
        <v>77</v>
      </c>
      <c r="AY94" s="210" t="s">
        <v>126</v>
      </c>
      <c r="BK94" s="212">
        <f>SUM(BK95:BK96)</f>
        <v>0</v>
      </c>
    </row>
    <row r="95" s="2" customFormat="1" ht="16.5" customHeight="1">
      <c r="A95" s="41"/>
      <c r="B95" s="42"/>
      <c r="C95" s="215" t="s">
        <v>148</v>
      </c>
      <c r="D95" s="215" t="s">
        <v>129</v>
      </c>
      <c r="E95" s="216" t="s">
        <v>149</v>
      </c>
      <c r="F95" s="217" t="s">
        <v>147</v>
      </c>
      <c r="G95" s="218" t="s">
        <v>132</v>
      </c>
      <c r="H95" s="219">
        <v>1</v>
      </c>
      <c r="I95" s="220"/>
      <c r="J95" s="221">
        <f>ROUND(I95*H95,2)</f>
        <v>0</v>
      </c>
      <c r="K95" s="217" t="s">
        <v>19</v>
      </c>
      <c r="L95" s="47"/>
      <c r="M95" s="222" t="s">
        <v>19</v>
      </c>
      <c r="N95" s="223" t="s">
        <v>40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133</v>
      </c>
      <c r="AT95" s="226" t="s">
        <v>129</v>
      </c>
      <c r="AU95" s="226" t="s">
        <v>79</v>
      </c>
      <c r="AY95" s="20" t="s">
        <v>126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77</v>
      </c>
      <c r="BK95" s="227">
        <f>ROUND(I95*H95,2)</f>
        <v>0</v>
      </c>
      <c r="BL95" s="20" t="s">
        <v>133</v>
      </c>
      <c r="BM95" s="226" t="s">
        <v>150</v>
      </c>
    </row>
    <row r="96" s="2" customFormat="1">
      <c r="A96" s="41"/>
      <c r="B96" s="42"/>
      <c r="C96" s="43"/>
      <c r="D96" s="228" t="s">
        <v>135</v>
      </c>
      <c r="E96" s="43"/>
      <c r="F96" s="229" t="s">
        <v>151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135</v>
      </c>
      <c r="AU96" s="20" t="s">
        <v>79</v>
      </c>
    </row>
    <row r="97" s="12" customFormat="1" ht="22.8" customHeight="1">
      <c r="A97" s="12"/>
      <c r="B97" s="199"/>
      <c r="C97" s="200"/>
      <c r="D97" s="201" t="s">
        <v>68</v>
      </c>
      <c r="E97" s="213" t="s">
        <v>152</v>
      </c>
      <c r="F97" s="213" t="s">
        <v>153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SUM(P98:P99)</f>
        <v>0</v>
      </c>
      <c r="Q97" s="207"/>
      <c r="R97" s="208">
        <f>SUM(R98:R99)</f>
        <v>0</v>
      </c>
      <c r="S97" s="207"/>
      <c r="T97" s="209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125</v>
      </c>
      <c r="AT97" s="211" t="s">
        <v>68</v>
      </c>
      <c r="AU97" s="211" t="s">
        <v>77</v>
      </c>
      <c r="AY97" s="210" t="s">
        <v>126</v>
      </c>
      <c r="BK97" s="212">
        <f>SUM(BK98:BK99)</f>
        <v>0</v>
      </c>
    </row>
    <row r="98" s="2" customFormat="1" ht="16.5" customHeight="1">
      <c r="A98" s="41"/>
      <c r="B98" s="42"/>
      <c r="C98" s="215" t="s">
        <v>125</v>
      </c>
      <c r="D98" s="215" t="s">
        <v>129</v>
      </c>
      <c r="E98" s="216" t="s">
        <v>154</v>
      </c>
      <c r="F98" s="217" t="s">
        <v>155</v>
      </c>
      <c r="G98" s="218" t="s">
        <v>132</v>
      </c>
      <c r="H98" s="219">
        <v>1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40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133</v>
      </c>
      <c r="AT98" s="226" t="s">
        <v>129</v>
      </c>
      <c r="AU98" s="226" t="s">
        <v>79</v>
      </c>
      <c r="AY98" s="20" t="s">
        <v>126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77</v>
      </c>
      <c r="BK98" s="227">
        <f>ROUND(I98*H98,2)</f>
        <v>0</v>
      </c>
      <c r="BL98" s="20" t="s">
        <v>133</v>
      </c>
      <c r="BM98" s="226" t="s">
        <v>156</v>
      </c>
    </row>
    <row r="99" s="2" customFormat="1">
      <c r="A99" s="41"/>
      <c r="B99" s="42"/>
      <c r="C99" s="43"/>
      <c r="D99" s="228" t="s">
        <v>135</v>
      </c>
      <c r="E99" s="43"/>
      <c r="F99" s="229" t="s">
        <v>157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135</v>
      </c>
      <c r="AU99" s="20" t="s">
        <v>79</v>
      </c>
    </row>
    <row r="100" s="12" customFormat="1" ht="22.8" customHeight="1">
      <c r="A100" s="12"/>
      <c r="B100" s="199"/>
      <c r="C100" s="200"/>
      <c r="D100" s="201" t="s">
        <v>68</v>
      </c>
      <c r="E100" s="213" t="s">
        <v>158</v>
      </c>
      <c r="F100" s="213" t="s">
        <v>159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SUM(P101:P102)</f>
        <v>0</v>
      </c>
      <c r="Q100" s="207"/>
      <c r="R100" s="208">
        <f>SUM(R101:R102)</f>
        <v>0</v>
      </c>
      <c r="S100" s="207"/>
      <c r="T100" s="209">
        <f>SUM(T101:T102)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125</v>
      </c>
      <c r="AT100" s="211" t="s">
        <v>68</v>
      </c>
      <c r="AU100" s="211" t="s">
        <v>77</v>
      </c>
      <c r="AY100" s="210" t="s">
        <v>126</v>
      </c>
      <c r="BK100" s="212">
        <f>SUM(BK101:BK102)</f>
        <v>0</v>
      </c>
    </row>
    <row r="101" s="2" customFormat="1" ht="16.5" customHeight="1">
      <c r="A101" s="41"/>
      <c r="B101" s="42"/>
      <c r="C101" s="215" t="s">
        <v>160</v>
      </c>
      <c r="D101" s="215" t="s">
        <v>129</v>
      </c>
      <c r="E101" s="216" t="s">
        <v>161</v>
      </c>
      <c r="F101" s="217" t="s">
        <v>162</v>
      </c>
      <c r="G101" s="218" t="s">
        <v>132</v>
      </c>
      <c r="H101" s="219">
        <v>1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40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133</v>
      </c>
      <c r="AT101" s="226" t="s">
        <v>129</v>
      </c>
      <c r="AU101" s="226" t="s">
        <v>79</v>
      </c>
      <c r="AY101" s="20" t="s">
        <v>126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77</v>
      </c>
      <c r="BK101" s="227">
        <f>ROUND(I101*H101,2)</f>
        <v>0</v>
      </c>
      <c r="BL101" s="20" t="s">
        <v>133</v>
      </c>
      <c r="BM101" s="226" t="s">
        <v>163</v>
      </c>
    </row>
    <row r="102" s="2" customFormat="1">
      <c r="A102" s="41"/>
      <c r="B102" s="42"/>
      <c r="C102" s="43"/>
      <c r="D102" s="228" t="s">
        <v>135</v>
      </c>
      <c r="E102" s="43"/>
      <c r="F102" s="229" t="s">
        <v>164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135</v>
      </c>
      <c r="AU102" s="20" t="s">
        <v>79</v>
      </c>
    </row>
    <row r="103" s="12" customFormat="1" ht="22.8" customHeight="1">
      <c r="A103" s="12"/>
      <c r="B103" s="199"/>
      <c r="C103" s="200"/>
      <c r="D103" s="201" t="s">
        <v>68</v>
      </c>
      <c r="E103" s="213" t="s">
        <v>165</v>
      </c>
      <c r="F103" s="213" t="s">
        <v>166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SUM(P104:P105)</f>
        <v>0</v>
      </c>
      <c r="Q103" s="207"/>
      <c r="R103" s="208">
        <f>SUM(R104:R105)</f>
        <v>0</v>
      </c>
      <c r="S103" s="207"/>
      <c r="T103" s="209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125</v>
      </c>
      <c r="AT103" s="211" t="s">
        <v>68</v>
      </c>
      <c r="AU103" s="211" t="s">
        <v>77</v>
      </c>
      <c r="AY103" s="210" t="s">
        <v>126</v>
      </c>
      <c r="BK103" s="212">
        <f>SUM(BK104:BK105)</f>
        <v>0</v>
      </c>
    </row>
    <row r="104" s="2" customFormat="1" ht="16.5" customHeight="1">
      <c r="A104" s="41"/>
      <c r="B104" s="42"/>
      <c r="C104" s="215" t="s">
        <v>167</v>
      </c>
      <c r="D104" s="215" t="s">
        <v>129</v>
      </c>
      <c r="E104" s="216" t="s">
        <v>168</v>
      </c>
      <c r="F104" s="217" t="s">
        <v>169</v>
      </c>
      <c r="G104" s="218" t="s">
        <v>132</v>
      </c>
      <c r="H104" s="219">
        <v>1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40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133</v>
      </c>
      <c r="AT104" s="226" t="s">
        <v>129</v>
      </c>
      <c r="AU104" s="226" t="s">
        <v>79</v>
      </c>
      <c r="AY104" s="20" t="s">
        <v>126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77</v>
      </c>
      <c r="BK104" s="227">
        <f>ROUND(I104*H104,2)</f>
        <v>0</v>
      </c>
      <c r="BL104" s="20" t="s">
        <v>133</v>
      </c>
      <c r="BM104" s="226" t="s">
        <v>170</v>
      </c>
    </row>
    <row r="105" s="2" customFormat="1">
      <c r="A105" s="41"/>
      <c r="B105" s="42"/>
      <c r="C105" s="43"/>
      <c r="D105" s="228" t="s">
        <v>135</v>
      </c>
      <c r="E105" s="43"/>
      <c r="F105" s="229" t="s">
        <v>171</v>
      </c>
      <c r="G105" s="43"/>
      <c r="H105" s="43"/>
      <c r="I105" s="230"/>
      <c r="J105" s="43"/>
      <c r="K105" s="43"/>
      <c r="L105" s="47"/>
      <c r="M105" s="233"/>
      <c r="N105" s="234"/>
      <c r="O105" s="235"/>
      <c r="P105" s="235"/>
      <c r="Q105" s="235"/>
      <c r="R105" s="235"/>
      <c r="S105" s="235"/>
      <c r="T105" s="236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135</v>
      </c>
      <c r="AU105" s="20" t="s">
        <v>79</v>
      </c>
    </row>
    <row r="106" s="2" customFormat="1" ht="6.96" customHeight="1">
      <c r="A106" s="41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47"/>
      <c r="M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</sheetData>
  <sheetProtection sheet="1" autoFilter="0" formatColumns="0" formatRows="0" objects="1" scenarios="1" spinCount="100000" saltValue="5oeLf7+CNb1nZ4oz/O2UO0lSnJNQE/M2POpoG67W6/9VjFgcn4OCkDypPcv4nUZmIHaB8c/sZhU4LPAEMklyZg==" hashValue="vlcETehudBKw49+ih9xEt1q1HzRZGWSbi4dFGf9lyd02yacPmS5xq1khqCsyQNCDZLuDnKKAj2Ljv5KtAolr8A==" algorithmName="SHA-512" password="CC35"/>
  <autoFilter ref="C84:K10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Věstonická – oprava komunikace a chodníků. Úsek Čejkovická – Pálavské náměstí</v>
      </c>
      <c r="F7" s="145"/>
      <c r="G7" s="145"/>
      <c r="H7" s="145"/>
      <c r="L7" s="23"/>
    </row>
    <row r="8" s="1" customFormat="1" ht="12" customHeight="1">
      <c r="B8" s="23"/>
      <c r="D8" s="145" t="s">
        <v>98</v>
      </c>
      <c r="L8" s="23"/>
    </row>
    <row r="9" s="2" customFormat="1" ht="16.5" customHeight="1">
      <c r="A9" s="41"/>
      <c r="B9" s="47"/>
      <c r="C9" s="41"/>
      <c r="D9" s="41"/>
      <c r="E9" s="146" t="s">
        <v>172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173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172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25. 11. 2024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27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28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27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30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27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32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27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33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35</v>
      </c>
      <c r="E32" s="41"/>
      <c r="F32" s="41"/>
      <c r="G32" s="41"/>
      <c r="H32" s="41"/>
      <c r="I32" s="41"/>
      <c r="J32" s="156">
        <f>ROUND(J96,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37</v>
      </c>
      <c r="G34" s="41"/>
      <c r="H34" s="41"/>
      <c r="I34" s="157" t="s">
        <v>36</v>
      </c>
      <c r="J34" s="157" t="s">
        <v>38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39</v>
      </c>
      <c r="E35" s="145" t="s">
        <v>40</v>
      </c>
      <c r="F35" s="159">
        <f>ROUND((SUM(BE96:BE593)),  2)</f>
        <v>0</v>
      </c>
      <c r="G35" s="41"/>
      <c r="H35" s="41"/>
      <c r="I35" s="160">
        <v>0.20999999999999999</v>
      </c>
      <c r="J35" s="159">
        <f>ROUND(((SUM(BE96:BE593))*I35),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41</v>
      </c>
      <c r="F36" s="159">
        <f>ROUND((SUM(BF96:BF593)),  2)</f>
        <v>0</v>
      </c>
      <c r="G36" s="41"/>
      <c r="H36" s="41"/>
      <c r="I36" s="160">
        <v>0.12</v>
      </c>
      <c r="J36" s="159">
        <f>ROUND(((SUM(BF96:BF593))*I36),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42</v>
      </c>
      <c r="F37" s="159">
        <f>ROUND((SUM(BG96:BG593)),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43</v>
      </c>
      <c r="F38" s="159">
        <f>ROUND((SUM(BH96:BH593)),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44</v>
      </c>
      <c r="F39" s="159">
        <f>ROUND((SUM(BI96:BI593)),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45</v>
      </c>
      <c r="E41" s="163"/>
      <c r="F41" s="163"/>
      <c r="G41" s="164" t="s">
        <v>46</v>
      </c>
      <c r="H41" s="165" t="s">
        <v>47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100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Věstonická – oprava komunikace a chodníků. Úsek Čejkovická – Pálavské náměstí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172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173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101 - Oprava komunikací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25. 11. 2024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101</v>
      </c>
      <c r="D61" s="174"/>
      <c r="E61" s="174"/>
      <c r="F61" s="174"/>
      <c r="G61" s="174"/>
      <c r="H61" s="174"/>
      <c r="I61" s="174"/>
      <c r="J61" s="175" t="s">
        <v>102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67</v>
      </c>
      <c r="D63" s="43"/>
      <c r="E63" s="43"/>
      <c r="F63" s="43"/>
      <c r="G63" s="43"/>
      <c r="H63" s="43"/>
      <c r="I63" s="43"/>
      <c r="J63" s="105">
        <f>J96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103</v>
      </c>
    </row>
    <row r="64" s="9" customFormat="1" ht="24.96" customHeight="1">
      <c r="A64" s="9"/>
      <c r="B64" s="177"/>
      <c r="C64" s="178"/>
      <c r="D64" s="179" t="s">
        <v>174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175</v>
      </c>
      <c r="E65" s="185"/>
      <c r="F65" s="185"/>
      <c r="G65" s="185"/>
      <c r="H65" s="185"/>
      <c r="I65" s="185"/>
      <c r="J65" s="186">
        <f>J98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176</v>
      </c>
      <c r="E66" s="185"/>
      <c r="F66" s="185"/>
      <c r="G66" s="185"/>
      <c r="H66" s="185"/>
      <c r="I66" s="185"/>
      <c r="J66" s="186">
        <f>J264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177</v>
      </c>
      <c r="E67" s="185"/>
      <c r="F67" s="185"/>
      <c r="G67" s="185"/>
      <c r="H67" s="185"/>
      <c r="I67" s="185"/>
      <c r="J67" s="186">
        <f>J279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178</v>
      </c>
      <c r="E68" s="185"/>
      <c r="F68" s="185"/>
      <c r="G68" s="185"/>
      <c r="H68" s="185"/>
      <c r="I68" s="185"/>
      <c r="J68" s="186">
        <f>J288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179</v>
      </c>
      <c r="E69" s="185"/>
      <c r="F69" s="185"/>
      <c r="G69" s="185"/>
      <c r="H69" s="185"/>
      <c r="I69" s="185"/>
      <c r="J69" s="186">
        <f>J359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180</v>
      </c>
      <c r="E70" s="185"/>
      <c r="F70" s="185"/>
      <c r="G70" s="185"/>
      <c r="H70" s="185"/>
      <c r="I70" s="185"/>
      <c r="J70" s="186">
        <f>J420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181</v>
      </c>
      <c r="E71" s="185"/>
      <c r="F71" s="185"/>
      <c r="G71" s="185"/>
      <c r="H71" s="185"/>
      <c r="I71" s="185"/>
      <c r="J71" s="186">
        <f>J558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182</v>
      </c>
      <c r="E72" s="185"/>
      <c r="F72" s="185"/>
      <c r="G72" s="185"/>
      <c r="H72" s="185"/>
      <c r="I72" s="185"/>
      <c r="J72" s="186">
        <f>J580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183</v>
      </c>
      <c r="E73" s="180"/>
      <c r="F73" s="180"/>
      <c r="G73" s="180"/>
      <c r="H73" s="180"/>
      <c r="I73" s="180"/>
      <c r="J73" s="181">
        <f>J583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184</v>
      </c>
      <c r="E74" s="185"/>
      <c r="F74" s="185"/>
      <c r="G74" s="185"/>
      <c r="H74" s="185"/>
      <c r="I74" s="185"/>
      <c r="J74" s="186">
        <f>J584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110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6.25" customHeight="1">
      <c r="A84" s="41"/>
      <c r="B84" s="42"/>
      <c r="C84" s="43"/>
      <c r="D84" s="43"/>
      <c r="E84" s="172" t="str">
        <f>E7</f>
        <v>Věstonická – oprava komunikace a chodníků. Úsek Čejkovická – Pálavské náměstí</v>
      </c>
      <c r="F84" s="35"/>
      <c r="G84" s="35"/>
      <c r="H84" s="35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" customFormat="1" ht="12" customHeight="1">
      <c r="B85" s="24"/>
      <c r="C85" s="35" t="s">
        <v>98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1"/>
      <c r="B86" s="42"/>
      <c r="C86" s="43"/>
      <c r="D86" s="43"/>
      <c r="E86" s="172" t="s">
        <v>172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173</v>
      </c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E11</f>
        <v>101 - Oprava komunikací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F14</f>
        <v xml:space="preserve"> </v>
      </c>
      <c r="G90" s="43"/>
      <c r="H90" s="43"/>
      <c r="I90" s="35" t="s">
        <v>23</v>
      </c>
      <c r="J90" s="75" t="str">
        <f>IF(J14="","",J14)</f>
        <v>25. 11. 2024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25</v>
      </c>
      <c r="D92" s="43"/>
      <c r="E92" s="43"/>
      <c r="F92" s="30" t="str">
        <f>E17</f>
        <v xml:space="preserve"> </v>
      </c>
      <c r="G92" s="43"/>
      <c r="H92" s="43"/>
      <c r="I92" s="35" t="s">
        <v>30</v>
      </c>
      <c r="J92" s="39" t="str">
        <f>E23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28</v>
      </c>
      <c r="D93" s="43"/>
      <c r="E93" s="43"/>
      <c r="F93" s="30" t="str">
        <f>IF(E20="","",E20)</f>
        <v>Vyplň údaj</v>
      </c>
      <c r="G93" s="43"/>
      <c r="H93" s="43"/>
      <c r="I93" s="35" t="s">
        <v>32</v>
      </c>
      <c r="J93" s="39" t="str">
        <f>E26</f>
        <v xml:space="preserve"> </v>
      </c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188"/>
      <c r="B95" s="189"/>
      <c r="C95" s="190" t="s">
        <v>111</v>
      </c>
      <c r="D95" s="191" t="s">
        <v>54</v>
      </c>
      <c r="E95" s="191" t="s">
        <v>50</v>
      </c>
      <c r="F95" s="191" t="s">
        <v>51</v>
      </c>
      <c r="G95" s="191" t="s">
        <v>112</v>
      </c>
      <c r="H95" s="191" t="s">
        <v>113</v>
      </c>
      <c r="I95" s="191" t="s">
        <v>114</v>
      </c>
      <c r="J95" s="191" t="s">
        <v>102</v>
      </c>
      <c r="K95" s="192" t="s">
        <v>115</v>
      </c>
      <c r="L95" s="193"/>
      <c r="M95" s="95" t="s">
        <v>19</v>
      </c>
      <c r="N95" s="96" t="s">
        <v>39</v>
      </c>
      <c r="O95" s="96" t="s">
        <v>116</v>
      </c>
      <c r="P95" s="96" t="s">
        <v>117</v>
      </c>
      <c r="Q95" s="96" t="s">
        <v>118</v>
      </c>
      <c r="R95" s="96" t="s">
        <v>119</v>
      </c>
      <c r="S95" s="96" t="s">
        <v>120</v>
      </c>
      <c r="T95" s="97" t="s">
        <v>121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1"/>
      <c r="B96" s="42"/>
      <c r="C96" s="102" t="s">
        <v>122</v>
      </c>
      <c r="D96" s="43"/>
      <c r="E96" s="43"/>
      <c r="F96" s="43"/>
      <c r="G96" s="43"/>
      <c r="H96" s="43"/>
      <c r="I96" s="43"/>
      <c r="J96" s="194">
        <f>BK96</f>
        <v>0</v>
      </c>
      <c r="K96" s="43"/>
      <c r="L96" s="47"/>
      <c r="M96" s="98"/>
      <c r="N96" s="195"/>
      <c r="O96" s="99"/>
      <c r="P96" s="196">
        <f>P97+P583</f>
        <v>0</v>
      </c>
      <c r="Q96" s="99"/>
      <c r="R96" s="196">
        <f>R97+R583</f>
        <v>1031.9694563900002</v>
      </c>
      <c r="S96" s="99"/>
      <c r="T96" s="197">
        <f>T97+T583</f>
        <v>6961.1704999999993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68</v>
      </c>
      <c r="AU96" s="20" t="s">
        <v>103</v>
      </c>
      <c r="BK96" s="198">
        <f>BK97+BK583</f>
        <v>0</v>
      </c>
    </row>
    <row r="97" s="12" customFormat="1" ht="25.92" customHeight="1">
      <c r="A97" s="12"/>
      <c r="B97" s="199"/>
      <c r="C97" s="200"/>
      <c r="D97" s="201" t="s">
        <v>68</v>
      </c>
      <c r="E97" s="202" t="s">
        <v>185</v>
      </c>
      <c r="F97" s="202" t="s">
        <v>186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P98+P264+P279+P288+P359+P420+P558+P580</f>
        <v>0</v>
      </c>
      <c r="Q97" s="207"/>
      <c r="R97" s="208">
        <f>R98+R264+R279+R288+R359+R420+R558+R580</f>
        <v>1030.6116502900002</v>
      </c>
      <c r="S97" s="207"/>
      <c r="T97" s="209">
        <f>T98+T264+T279+T288+T359+T420+T558+T580</f>
        <v>6961.1704999999993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77</v>
      </c>
      <c r="AT97" s="211" t="s">
        <v>68</v>
      </c>
      <c r="AU97" s="211" t="s">
        <v>69</v>
      </c>
      <c r="AY97" s="210" t="s">
        <v>126</v>
      </c>
      <c r="BK97" s="212">
        <f>BK98+BK264+BK279+BK288+BK359+BK420+BK558+BK580</f>
        <v>0</v>
      </c>
    </row>
    <row r="98" s="12" customFormat="1" ht="22.8" customHeight="1">
      <c r="A98" s="12"/>
      <c r="B98" s="199"/>
      <c r="C98" s="200"/>
      <c r="D98" s="201" t="s">
        <v>68</v>
      </c>
      <c r="E98" s="213" t="s">
        <v>77</v>
      </c>
      <c r="F98" s="213" t="s">
        <v>187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SUM(P99:P263)</f>
        <v>0</v>
      </c>
      <c r="Q98" s="207"/>
      <c r="R98" s="208">
        <f>SUM(R99:R263)</f>
        <v>283.24972000000002</v>
      </c>
      <c r="S98" s="207"/>
      <c r="T98" s="209">
        <f>SUM(T99:T263)</f>
        <v>6664.6104999999998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77</v>
      </c>
      <c r="AT98" s="211" t="s">
        <v>68</v>
      </c>
      <c r="AU98" s="211" t="s">
        <v>77</v>
      </c>
      <c r="AY98" s="210" t="s">
        <v>126</v>
      </c>
      <c r="BK98" s="212">
        <f>SUM(BK99:BK263)</f>
        <v>0</v>
      </c>
    </row>
    <row r="99" s="2" customFormat="1" ht="33" customHeight="1">
      <c r="A99" s="41"/>
      <c r="B99" s="42"/>
      <c r="C99" s="215" t="s">
        <v>77</v>
      </c>
      <c r="D99" s="215" t="s">
        <v>129</v>
      </c>
      <c r="E99" s="216" t="s">
        <v>188</v>
      </c>
      <c r="F99" s="217" t="s">
        <v>189</v>
      </c>
      <c r="G99" s="218" t="s">
        <v>190</v>
      </c>
      <c r="H99" s="219">
        <v>936</v>
      </c>
      <c r="I99" s="220"/>
      <c r="J99" s="221">
        <f>ROUND(I99*H99,2)</f>
        <v>0</v>
      </c>
      <c r="K99" s="217" t="s">
        <v>191</v>
      </c>
      <c r="L99" s="47"/>
      <c r="M99" s="222" t="s">
        <v>19</v>
      </c>
      <c r="N99" s="223" t="s">
        <v>40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148</v>
      </c>
      <c r="AT99" s="226" t="s">
        <v>129</v>
      </c>
      <c r="AU99" s="226" t="s">
        <v>79</v>
      </c>
      <c r="AY99" s="20" t="s">
        <v>126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77</v>
      </c>
      <c r="BK99" s="227">
        <f>ROUND(I99*H99,2)</f>
        <v>0</v>
      </c>
      <c r="BL99" s="20" t="s">
        <v>148</v>
      </c>
      <c r="BM99" s="226" t="s">
        <v>192</v>
      </c>
    </row>
    <row r="100" s="2" customFormat="1">
      <c r="A100" s="41"/>
      <c r="B100" s="42"/>
      <c r="C100" s="43"/>
      <c r="D100" s="237" t="s">
        <v>193</v>
      </c>
      <c r="E100" s="43"/>
      <c r="F100" s="238" t="s">
        <v>194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193</v>
      </c>
      <c r="AU100" s="20" t="s">
        <v>79</v>
      </c>
    </row>
    <row r="101" s="13" customFormat="1">
      <c r="A101" s="13"/>
      <c r="B101" s="239"/>
      <c r="C101" s="240"/>
      <c r="D101" s="228" t="s">
        <v>195</v>
      </c>
      <c r="E101" s="241" t="s">
        <v>19</v>
      </c>
      <c r="F101" s="242" t="s">
        <v>196</v>
      </c>
      <c r="G101" s="240"/>
      <c r="H101" s="243">
        <v>936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195</v>
      </c>
      <c r="AU101" s="249" t="s">
        <v>79</v>
      </c>
      <c r="AV101" s="13" t="s">
        <v>79</v>
      </c>
      <c r="AW101" s="13" t="s">
        <v>31</v>
      </c>
      <c r="AX101" s="13" t="s">
        <v>77</v>
      </c>
      <c r="AY101" s="249" t="s">
        <v>126</v>
      </c>
    </row>
    <row r="102" s="2" customFormat="1" ht="16.5" customHeight="1">
      <c r="A102" s="41"/>
      <c r="B102" s="42"/>
      <c r="C102" s="215" t="s">
        <v>79</v>
      </c>
      <c r="D102" s="215" t="s">
        <v>129</v>
      </c>
      <c r="E102" s="216" t="s">
        <v>197</v>
      </c>
      <c r="F102" s="217" t="s">
        <v>198</v>
      </c>
      <c r="G102" s="218" t="s">
        <v>190</v>
      </c>
      <c r="H102" s="219">
        <v>444</v>
      </c>
      <c r="I102" s="220"/>
      <c r="J102" s="221">
        <f>ROUND(I102*H102,2)</f>
        <v>0</v>
      </c>
      <c r="K102" s="217" t="s">
        <v>191</v>
      </c>
      <c r="L102" s="47"/>
      <c r="M102" s="222" t="s">
        <v>19</v>
      </c>
      <c r="N102" s="223" t="s">
        <v>40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148</v>
      </c>
      <c r="AT102" s="226" t="s">
        <v>129</v>
      </c>
      <c r="AU102" s="226" t="s">
        <v>79</v>
      </c>
      <c r="AY102" s="20" t="s">
        <v>126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77</v>
      </c>
      <c r="BK102" s="227">
        <f>ROUND(I102*H102,2)</f>
        <v>0</v>
      </c>
      <c r="BL102" s="20" t="s">
        <v>148</v>
      </c>
      <c r="BM102" s="226" t="s">
        <v>199</v>
      </c>
    </row>
    <row r="103" s="2" customFormat="1">
      <c r="A103" s="41"/>
      <c r="B103" s="42"/>
      <c r="C103" s="43"/>
      <c r="D103" s="237" t="s">
        <v>193</v>
      </c>
      <c r="E103" s="43"/>
      <c r="F103" s="238" t="s">
        <v>200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193</v>
      </c>
      <c r="AU103" s="20" t="s">
        <v>79</v>
      </c>
    </row>
    <row r="104" s="14" customFormat="1">
      <c r="A104" s="14"/>
      <c r="B104" s="250"/>
      <c r="C104" s="251"/>
      <c r="D104" s="228" t="s">
        <v>195</v>
      </c>
      <c r="E104" s="252" t="s">
        <v>19</v>
      </c>
      <c r="F104" s="253" t="s">
        <v>201</v>
      </c>
      <c r="G104" s="251"/>
      <c r="H104" s="252" t="s">
        <v>19</v>
      </c>
      <c r="I104" s="254"/>
      <c r="J104" s="251"/>
      <c r="K104" s="251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195</v>
      </c>
      <c r="AU104" s="259" t="s">
        <v>79</v>
      </c>
      <c r="AV104" s="14" t="s">
        <v>77</v>
      </c>
      <c r="AW104" s="14" t="s">
        <v>31</v>
      </c>
      <c r="AX104" s="14" t="s">
        <v>69</v>
      </c>
      <c r="AY104" s="259" t="s">
        <v>126</v>
      </c>
    </row>
    <row r="105" s="13" customFormat="1">
      <c r="A105" s="13"/>
      <c r="B105" s="239"/>
      <c r="C105" s="240"/>
      <c r="D105" s="228" t="s">
        <v>195</v>
      </c>
      <c r="E105" s="241" t="s">
        <v>19</v>
      </c>
      <c r="F105" s="242" t="s">
        <v>202</v>
      </c>
      <c r="G105" s="240"/>
      <c r="H105" s="243">
        <v>195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195</v>
      </c>
      <c r="AU105" s="249" t="s">
        <v>79</v>
      </c>
      <c r="AV105" s="13" t="s">
        <v>79</v>
      </c>
      <c r="AW105" s="13" t="s">
        <v>31</v>
      </c>
      <c r="AX105" s="13" t="s">
        <v>69</v>
      </c>
      <c r="AY105" s="249" t="s">
        <v>126</v>
      </c>
    </row>
    <row r="106" s="13" customFormat="1">
      <c r="A106" s="13"/>
      <c r="B106" s="239"/>
      <c r="C106" s="240"/>
      <c r="D106" s="228" t="s">
        <v>195</v>
      </c>
      <c r="E106" s="241" t="s">
        <v>19</v>
      </c>
      <c r="F106" s="242" t="s">
        <v>203</v>
      </c>
      <c r="G106" s="240"/>
      <c r="H106" s="243">
        <v>249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195</v>
      </c>
      <c r="AU106" s="249" t="s">
        <v>79</v>
      </c>
      <c r="AV106" s="13" t="s">
        <v>79</v>
      </c>
      <c r="AW106" s="13" t="s">
        <v>31</v>
      </c>
      <c r="AX106" s="13" t="s">
        <v>69</v>
      </c>
      <c r="AY106" s="249" t="s">
        <v>126</v>
      </c>
    </row>
    <row r="107" s="15" customFormat="1">
      <c r="A107" s="15"/>
      <c r="B107" s="260"/>
      <c r="C107" s="261"/>
      <c r="D107" s="228" t="s">
        <v>195</v>
      </c>
      <c r="E107" s="262" t="s">
        <v>19</v>
      </c>
      <c r="F107" s="263" t="s">
        <v>204</v>
      </c>
      <c r="G107" s="261"/>
      <c r="H107" s="264">
        <v>444</v>
      </c>
      <c r="I107" s="265"/>
      <c r="J107" s="261"/>
      <c r="K107" s="261"/>
      <c r="L107" s="266"/>
      <c r="M107" s="267"/>
      <c r="N107" s="268"/>
      <c r="O107" s="268"/>
      <c r="P107" s="268"/>
      <c r="Q107" s="268"/>
      <c r="R107" s="268"/>
      <c r="S107" s="268"/>
      <c r="T107" s="269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70" t="s">
        <v>195</v>
      </c>
      <c r="AU107" s="270" t="s">
        <v>79</v>
      </c>
      <c r="AV107" s="15" t="s">
        <v>148</v>
      </c>
      <c r="AW107" s="15" t="s">
        <v>31</v>
      </c>
      <c r="AX107" s="15" t="s">
        <v>77</v>
      </c>
      <c r="AY107" s="270" t="s">
        <v>126</v>
      </c>
    </row>
    <row r="108" s="2" customFormat="1" ht="55.5" customHeight="1">
      <c r="A108" s="41"/>
      <c r="B108" s="42"/>
      <c r="C108" s="215" t="s">
        <v>141</v>
      </c>
      <c r="D108" s="215" t="s">
        <v>129</v>
      </c>
      <c r="E108" s="216" t="s">
        <v>205</v>
      </c>
      <c r="F108" s="217" t="s">
        <v>206</v>
      </c>
      <c r="G108" s="218" t="s">
        <v>190</v>
      </c>
      <c r="H108" s="219">
        <v>8</v>
      </c>
      <c r="I108" s="220"/>
      <c r="J108" s="221">
        <f>ROUND(I108*H108,2)</f>
        <v>0</v>
      </c>
      <c r="K108" s="217" t="s">
        <v>191</v>
      </c>
      <c r="L108" s="47"/>
      <c r="M108" s="222" t="s">
        <v>19</v>
      </c>
      <c r="N108" s="223" t="s">
        <v>40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0.29499999999999998</v>
      </c>
      <c r="T108" s="225">
        <f>S108*H108</f>
        <v>2.3599999999999999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148</v>
      </c>
      <c r="AT108" s="226" t="s">
        <v>129</v>
      </c>
      <c r="AU108" s="226" t="s">
        <v>79</v>
      </c>
      <c r="AY108" s="20" t="s">
        <v>126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77</v>
      </c>
      <c r="BK108" s="227">
        <f>ROUND(I108*H108,2)</f>
        <v>0</v>
      </c>
      <c r="BL108" s="20" t="s">
        <v>148</v>
      </c>
      <c r="BM108" s="226" t="s">
        <v>207</v>
      </c>
    </row>
    <row r="109" s="2" customFormat="1">
      <c r="A109" s="41"/>
      <c r="B109" s="42"/>
      <c r="C109" s="43"/>
      <c r="D109" s="237" t="s">
        <v>193</v>
      </c>
      <c r="E109" s="43"/>
      <c r="F109" s="238" t="s">
        <v>208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193</v>
      </c>
      <c r="AU109" s="20" t="s">
        <v>79</v>
      </c>
    </row>
    <row r="110" s="13" customFormat="1">
      <c r="A110" s="13"/>
      <c r="B110" s="239"/>
      <c r="C110" s="240"/>
      <c r="D110" s="228" t="s">
        <v>195</v>
      </c>
      <c r="E110" s="241" t="s">
        <v>19</v>
      </c>
      <c r="F110" s="242" t="s">
        <v>209</v>
      </c>
      <c r="G110" s="240"/>
      <c r="H110" s="243">
        <v>8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195</v>
      </c>
      <c r="AU110" s="249" t="s">
        <v>79</v>
      </c>
      <c r="AV110" s="13" t="s">
        <v>79</v>
      </c>
      <c r="AW110" s="13" t="s">
        <v>31</v>
      </c>
      <c r="AX110" s="13" t="s">
        <v>77</v>
      </c>
      <c r="AY110" s="249" t="s">
        <v>126</v>
      </c>
    </row>
    <row r="111" s="2" customFormat="1" ht="55.5" customHeight="1">
      <c r="A111" s="41"/>
      <c r="B111" s="42"/>
      <c r="C111" s="215" t="s">
        <v>148</v>
      </c>
      <c r="D111" s="215" t="s">
        <v>129</v>
      </c>
      <c r="E111" s="216" t="s">
        <v>210</v>
      </c>
      <c r="F111" s="217" t="s">
        <v>211</v>
      </c>
      <c r="G111" s="218" t="s">
        <v>190</v>
      </c>
      <c r="H111" s="219">
        <v>2</v>
      </c>
      <c r="I111" s="220"/>
      <c r="J111" s="221">
        <f>ROUND(I111*H111,2)</f>
        <v>0</v>
      </c>
      <c r="K111" s="217" t="s">
        <v>191</v>
      </c>
      <c r="L111" s="47"/>
      <c r="M111" s="222" t="s">
        <v>19</v>
      </c>
      <c r="N111" s="223" t="s">
        <v>40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0.32500000000000001</v>
      </c>
      <c r="T111" s="225">
        <f>S111*H111</f>
        <v>0.65000000000000002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148</v>
      </c>
      <c r="AT111" s="226" t="s">
        <v>129</v>
      </c>
      <c r="AU111" s="226" t="s">
        <v>79</v>
      </c>
      <c r="AY111" s="20" t="s">
        <v>126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77</v>
      </c>
      <c r="BK111" s="227">
        <f>ROUND(I111*H111,2)</f>
        <v>0</v>
      </c>
      <c r="BL111" s="20" t="s">
        <v>148</v>
      </c>
      <c r="BM111" s="226" t="s">
        <v>212</v>
      </c>
    </row>
    <row r="112" s="2" customFormat="1">
      <c r="A112" s="41"/>
      <c r="B112" s="42"/>
      <c r="C112" s="43"/>
      <c r="D112" s="237" t="s">
        <v>193</v>
      </c>
      <c r="E112" s="43"/>
      <c r="F112" s="238" t="s">
        <v>213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193</v>
      </c>
      <c r="AU112" s="20" t="s">
        <v>79</v>
      </c>
    </row>
    <row r="113" s="13" customFormat="1">
      <c r="A113" s="13"/>
      <c r="B113" s="239"/>
      <c r="C113" s="240"/>
      <c r="D113" s="228" t="s">
        <v>195</v>
      </c>
      <c r="E113" s="241" t="s">
        <v>19</v>
      </c>
      <c r="F113" s="242" t="s">
        <v>214</v>
      </c>
      <c r="G113" s="240"/>
      <c r="H113" s="243">
        <v>2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195</v>
      </c>
      <c r="AU113" s="249" t="s">
        <v>79</v>
      </c>
      <c r="AV113" s="13" t="s">
        <v>79</v>
      </c>
      <c r="AW113" s="13" t="s">
        <v>31</v>
      </c>
      <c r="AX113" s="13" t="s">
        <v>77</v>
      </c>
      <c r="AY113" s="249" t="s">
        <v>126</v>
      </c>
    </row>
    <row r="114" s="2" customFormat="1" ht="66.75" customHeight="1">
      <c r="A114" s="41"/>
      <c r="B114" s="42"/>
      <c r="C114" s="215" t="s">
        <v>125</v>
      </c>
      <c r="D114" s="215" t="s">
        <v>129</v>
      </c>
      <c r="E114" s="216" t="s">
        <v>215</v>
      </c>
      <c r="F114" s="217" t="s">
        <v>216</v>
      </c>
      <c r="G114" s="218" t="s">
        <v>190</v>
      </c>
      <c r="H114" s="219">
        <v>598</v>
      </c>
      <c r="I114" s="220"/>
      <c r="J114" s="221">
        <f>ROUND(I114*H114,2)</f>
        <v>0</v>
      </c>
      <c r="K114" s="217" t="s">
        <v>191</v>
      </c>
      <c r="L114" s="47"/>
      <c r="M114" s="222" t="s">
        <v>19</v>
      </c>
      <c r="N114" s="223" t="s">
        <v>40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0.32500000000000001</v>
      </c>
      <c r="T114" s="225">
        <f>S114*H114</f>
        <v>194.34999999999999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148</v>
      </c>
      <c r="AT114" s="226" t="s">
        <v>129</v>
      </c>
      <c r="AU114" s="226" t="s">
        <v>79</v>
      </c>
      <c r="AY114" s="20" t="s">
        <v>126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77</v>
      </c>
      <c r="BK114" s="227">
        <f>ROUND(I114*H114,2)</f>
        <v>0</v>
      </c>
      <c r="BL114" s="20" t="s">
        <v>148</v>
      </c>
      <c r="BM114" s="226" t="s">
        <v>217</v>
      </c>
    </row>
    <row r="115" s="2" customFormat="1">
      <c r="A115" s="41"/>
      <c r="B115" s="42"/>
      <c r="C115" s="43"/>
      <c r="D115" s="237" t="s">
        <v>193</v>
      </c>
      <c r="E115" s="43"/>
      <c r="F115" s="238" t="s">
        <v>218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193</v>
      </c>
      <c r="AU115" s="20" t="s">
        <v>79</v>
      </c>
    </row>
    <row r="116" s="13" customFormat="1">
      <c r="A116" s="13"/>
      <c r="B116" s="239"/>
      <c r="C116" s="240"/>
      <c r="D116" s="228" t="s">
        <v>195</v>
      </c>
      <c r="E116" s="241" t="s">
        <v>19</v>
      </c>
      <c r="F116" s="242" t="s">
        <v>219</v>
      </c>
      <c r="G116" s="240"/>
      <c r="H116" s="243">
        <v>598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195</v>
      </c>
      <c r="AU116" s="249" t="s">
        <v>79</v>
      </c>
      <c r="AV116" s="13" t="s">
        <v>79</v>
      </c>
      <c r="AW116" s="13" t="s">
        <v>31</v>
      </c>
      <c r="AX116" s="13" t="s">
        <v>77</v>
      </c>
      <c r="AY116" s="249" t="s">
        <v>126</v>
      </c>
    </row>
    <row r="117" s="2" customFormat="1" ht="62.7" customHeight="1">
      <c r="A117" s="41"/>
      <c r="B117" s="42"/>
      <c r="C117" s="215" t="s">
        <v>160</v>
      </c>
      <c r="D117" s="215" t="s">
        <v>129</v>
      </c>
      <c r="E117" s="216" t="s">
        <v>220</v>
      </c>
      <c r="F117" s="217" t="s">
        <v>221</v>
      </c>
      <c r="G117" s="218" t="s">
        <v>190</v>
      </c>
      <c r="H117" s="219">
        <v>3606</v>
      </c>
      <c r="I117" s="220"/>
      <c r="J117" s="221">
        <f>ROUND(I117*H117,2)</f>
        <v>0</v>
      </c>
      <c r="K117" s="217" t="s">
        <v>191</v>
      </c>
      <c r="L117" s="47"/>
      <c r="M117" s="222" t="s">
        <v>19</v>
      </c>
      <c r="N117" s="223" t="s">
        <v>40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0.625</v>
      </c>
      <c r="T117" s="225">
        <f>S117*H117</f>
        <v>2253.75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148</v>
      </c>
      <c r="AT117" s="226" t="s">
        <v>129</v>
      </c>
      <c r="AU117" s="226" t="s">
        <v>79</v>
      </c>
      <c r="AY117" s="20" t="s">
        <v>126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77</v>
      </c>
      <c r="BK117" s="227">
        <f>ROUND(I117*H117,2)</f>
        <v>0</v>
      </c>
      <c r="BL117" s="20" t="s">
        <v>148</v>
      </c>
      <c r="BM117" s="226" t="s">
        <v>222</v>
      </c>
    </row>
    <row r="118" s="2" customFormat="1">
      <c r="A118" s="41"/>
      <c r="B118" s="42"/>
      <c r="C118" s="43"/>
      <c r="D118" s="237" t="s">
        <v>193</v>
      </c>
      <c r="E118" s="43"/>
      <c r="F118" s="238" t="s">
        <v>223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193</v>
      </c>
      <c r="AU118" s="20" t="s">
        <v>79</v>
      </c>
    </row>
    <row r="119" s="13" customFormat="1">
      <c r="A119" s="13"/>
      <c r="B119" s="239"/>
      <c r="C119" s="240"/>
      <c r="D119" s="228" t="s">
        <v>195</v>
      </c>
      <c r="E119" s="241" t="s">
        <v>19</v>
      </c>
      <c r="F119" s="242" t="s">
        <v>224</v>
      </c>
      <c r="G119" s="240"/>
      <c r="H119" s="243">
        <v>3554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195</v>
      </c>
      <c r="AU119" s="249" t="s">
        <v>79</v>
      </c>
      <c r="AV119" s="13" t="s">
        <v>79</v>
      </c>
      <c r="AW119" s="13" t="s">
        <v>31</v>
      </c>
      <c r="AX119" s="13" t="s">
        <v>69</v>
      </c>
      <c r="AY119" s="249" t="s">
        <v>126</v>
      </c>
    </row>
    <row r="120" s="13" customFormat="1">
      <c r="A120" s="13"/>
      <c r="B120" s="239"/>
      <c r="C120" s="240"/>
      <c r="D120" s="228" t="s">
        <v>195</v>
      </c>
      <c r="E120" s="241" t="s">
        <v>19</v>
      </c>
      <c r="F120" s="242" t="s">
        <v>225</v>
      </c>
      <c r="G120" s="240"/>
      <c r="H120" s="243">
        <v>52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195</v>
      </c>
      <c r="AU120" s="249" t="s">
        <v>79</v>
      </c>
      <c r="AV120" s="13" t="s">
        <v>79</v>
      </c>
      <c r="AW120" s="13" t="s">
        <v>31</v>
      </c>
      <c r="AX120" s="13" t="s">
        <v>69</v>
      </c>
      <c r="AY120" s="249" t="s">
        <v>126</v>
      </c>
    </row>
    <row r="121" s="15" customFormat="1">
      <c r="A121" s="15"/>
      <c r="B121" s="260"/>
      <c r="C121" s="261"/>
      <c r="D121" s="228" t="s">
        <v>195</v>
      </c>
      <c r="E121" s="262" t="s">
        <v>19</v>
      </c>
      <c r="F121" s="263" t="s">
        <v>204</v>
      </c>
      <c r="G121" s="261"/>
      <c r="H121" s="264">
        <v>3606</v>
      </c>
      <c r="I121" s="265"/>
      <c r="J121" s="261"/>
      <c r="K121" s="261"/>
      <c r="L121" s="266"/>
      <c r="M121" s="267"/>
      <c r="N121" s="268"/>
      <c r="O121" s="268"/>
      <c r="P121" s="268"/>
      <c r="Q121" s="268"/>
      <c r="R121" s="268"/>
      <c r="S121" s="268"/>
      <c r="T121" s="26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0" t="s">
        <v>195</v>
      </c>
      <c r="AU121" s="270" t="s">
        <v>79</v>
      </c>
      <c r="AV121" s="15" t="s">
        <v>148</v>
      </c>
      <c r="AW121" s="15" t="s">
        <v>31</v>
      </c>
      <c r="AX121" s="15" t="s">
        <v>77</v>
      </c>
      <c r="AY121" s="270" t="s">
        <v>126</v>
      </c>
    </row>
    <row r="122" s="2" customFormat="1" ht="44.25" customHeight="1">
      <c r="A122" s="41"/>
      <c r="B122" s="42"/>
      <c r="C122" s="215" t="s">
        <v>167</v>
      </c>
      <c r="D122" s="215" t="s">
        <v>129</v>
      </c>
      <c r="E122" s="216" t="s">
        <v>226</v>
      </c>
      <c r="F122" s="217" t="s">
        <v>227</v>
      </c>
      <c r="G122" s="218" t="s">
        <v>190</v>
      </c>
      <c r="H122" s="219">
        <v>2</v>
      </c>
      <c r="I122" s="220"/>
      <c r="J122" s="221">
        <f>ROUND(I122*H122,2)</f>
        <v>0</v>
      </c>
      <c r="K122" s="217" t="s">
        <v>191</v>
      </c>
      <c r="L122" s="47"/>
      <c r="M122" s="222" t="s">
        <v>19</v>
      </c>
      <c r="N122" s="223" t="s">
        <v>40</v>
      </c>
      <c r="O122" s="87"/>
      <c r="P122" s="224">
        <f>O122*H122</f>
        <v>0</v>
      </c>
      <c r="Q122" s="224">
        <v>1.0000000000000001E-05</v>
      </c>
      <c r="R122" s="224">
        <f>Q122*H122</f>
        <v>2.0000000000000002E-05</v>
      </c>
      <c r="S122" s="224">
        <v>0.069000000000000006</v>
      </c>
      <c r="T122" s="225">
        <f>S122*H122</f>
        <v>0.13800000000000001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148</v>
      </c>
      <c r="AT122" s="226" t="s">
        <v>129</v>
      </c>
      <c r="AU122" s="226" t="s">
        <v>79</v>
      </c>
      <c r="AY122" s="20" t="s">
        <v>126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77</v>
      </c>
      <c r="BK122" s="227">
        <f>ROUND(I122*H122,2)</f>
        <v>0</v>
      </c>
      <c r="BL122" s="20" t="s">
        <v>148</v>
      </c>
      <c r="BM122" s="226" t="s">
        <v>228</v>
      </c>
    </row>
    <row r="123" s="2" customFormat="1">
      <c r="A123" s="41"/>
      <c r="B123" s="42"/>
      <c r="C123" s="43"/>
      <c r="D123" s="237" t="s">
        <v>193</v>
      </c>
      <c r="E123" s="43"/>
      <c r="F123" s="238" t="s">
        <v>229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193</v>
      </c>
      <c r="AU123" s="20" t="s">
        <v>79</v>
      </c>
    </row>
    <row r="124" s="13" customFormat="1">
      <c r="A124" s="13"/>
      <c r="B124" s="239"/>
      <c r="C124" s="240"/>
      <c r="D124" s="228" t="s">
        <v>195</v>
      </c>
      <c r="E124" s="241" t="s">
        <v>19</v>
      </c>
      <c r="F124" s="242" t="s">
        <v>214</v>
      </c>
      <c r="G124" s="240"/>
      <c r="H124" s="243">
        <v>2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195</v>
      </c>
      <c r="AU124" s="249" t="s">
        <v>79</v>
      </c>
      <c r="AV124" s="13" t="s">
        <v>79</v>
      </c>
      <c r="AW124" s="13" t="s">
        <v>31</v>
      </c>
      <c r="AX124" s="13" t="s">
        <v>77</v>
      </c>
      <c r="AY124" s="249" t="s">
        <v>126</v>
      </c>
    </row>
    <row r="125" s="2" customFormat="1" ht="44.25" customHeight="1">
      <c r="A125" s="41"/>
      <c r="B125" s="42"/>
      <c r="C125" s="215" t="s">
        <v>230</v>
      </c>
      <c r="D125" s="215" t="s">
        <v>129</v>
      </c>
      <c r="E125" s="216" t="s">
        <v>231</v>
      </c>
      <c r="F125" s="217" t="s">
        <v>232</v>
      </c>
      <c r="G125" s="218" t="s">
        <v>190</v>
      </c>
      <c r="H125" s="219">
        <v>8886</v>
      </c>
      <c r="I125" s="220"/>
      <c r="J125" s="221">
        <f>ROUND(I125*H125,2)</f>
        <v>0</v>
      </c>
      <c r="K125" s="217" t="s">
        <v>191</v>
      </c>
      <c r="L125" s="47"/>
      <c r="M125" s="222" t="s">
        <v>19</v>
      </c>
      <c r="N125" s="223" t="s">
        <v>40</v>
      </c>
      <c r="O125" s="87"/>
      <c r="P125" s="224">
        <f>O125*H125</f>
        <v>0</v>
      </c>
      <c r="Q125" s="224">
        <v>3.0000000000000001E-05</v>
      </c>
      <c r="R125" s="224">
        <f>Q125*H125</f>
        <v>0.26657999999999998</v>
      </c>
      <c r="S125" s="224">
        <v>0.23000000000000001</v>
      </c>
      <c r="T125" s="225">
        <f>S125*H125</f>
        <v>2043.7800000000002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148</v>
      </c>
      <c r="AT125" s="226" t="s">
        <v>129</v>
      </c>
      <c r="AU125" s="226" t="s">
        <v>79</v>
      </c>
      <c r="AY125" s="20" t="s">
        <v>126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77</v>
      </c>
      <c r="BK125" s="227">
        <f>ROUND(I125*H125,2)</f>
        <v>0</v>
      </c>
      <c r="BL125" s="20" t="s">
        <v>148</v>
      </c>
      <c r="BM125" s="226" t="s">
        <v>233</v>
      </c>
    </row>
    <row r="126" s="2" customFormat="1">
      <c r="A126" s="41"/>
      <c r="B126" s="42"/>
      <c r="C126" s="43"/>
      <c r="D126" s="237" t="s">
        <v>193</v>
      </c>
      <c r="E126" s="43"/>
      <c r="F126" s="238" t="s">
        <v>234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193</v>
      </c>
      <c r="AU126" s="20" t="s">
        <v>79</v>
      </c>
    </row>
    <row r="127" s="13" customFormat="1">
      <c r="A127" s="13"/>
      <c r="B127" s="239"/>
      <c r="C127" s="240"/>
      <c r="D127" s="228" t="s">
        <v>195</v>
      </c>
      <c r="E127" s="241" t="s">
        <v>19</v>
      </c>
      <c r="F127" s="242" t="s">
        <v>235</v>
      </c>
      <c r="G127" s="240"/>
      <c r="H127" s="243">
        <v>8886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195</v>
      </c>
      <c r="AU127" s="249" t="s">
        <v>79</v>
      </c>
      <c r="AV127" s="13" t="s">
        <v>79</v>
      </c>
      <c r="AW127" s="13" t="s">
        <v>31</v>
      </c>
      <c r="AX127" s="13" t="s">
        <v>77</v>
      </c>
      <c r="AY127" s="249" t="s">
        <v>126</v>
      </c>
    </row>
    <row r="128" s="2" customFormat="1" ht="37.8" customHeight="1">
      <c r="A128" s="41"/>
      <c r="B128" s="42"/>
      <c r="C128" s="215" t="s">
        <v>236</v>
      </c>
      <c r="D128" s="215" t="s">
        <v>129</v>
      </c>
      <c r="E128" s="216" t="s">
        <v>237</v>
      </c>
      <c r="F128" s="217" t="s">
        <v>238</v>
      </c>
      <c r="G128" s="218" t="s">
        <v>190</v>
      </c>
      <c r="H128" s="219">
        <v>44430</v>
      </c>
      <c r="I128" s="220"/>
      <c r="J128" s="221">
        <f>ROUND(I128*H128,2)</f>
        <v>0</v>
      </c>
      <c r="K128" s="217" t="s">
        <v>191</v>
      </c>
      <c r="L128" s="47"/>
      <c r="M128" s="222" t="s">
        <v>19</v>
      </c>
      <c r="N128" s="223" t="s">
        <v>40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0.023</v>
      </c>
      <c r="T128" s="225">
        <f>S128*H128</f>
        <v>1021.89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148</v>
      </c>
      <c r="AT128" s="226" t="s">
        <v>129</v>
      </c>
      <c r="AU128" s="226" t="s">
        <v>79</v>
      </c>
      <c r="AY128" s="20" t="s">
        <v>126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77</v>
      </c>
      <c r="BK128" s="227">
        <f>ROUND(I128*H128,2)</f>
        <v>0</v>
      </c>
      <c r="BL128" s="20" t="s">
        <v>148</v>
      </c>
      <c r="BM128" s="226" t="s">
        <v>239</v>
      </c>
    </row>
    <row r="129" s="2" customFormat="1">
      <c r="A129" s="41"/>
      <c r="B129" s="42"/>
      <c r="C129" s="43"/>
      <c r="D129" s="237" t="s">
        <v>193</v>
      </c>
      <c r="E129" s="43"/>
      <c r="F129" s="238" t="s">
        <v>240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193</v>
      </c>
      <c r="AU129" s="20" t="s">
        <v>79</v>
      </c>
    </row>
    <row r="130" s="13" customFormat="1">
      <c r="A130" s="13"/>
      <c r="B130" s="239"/>
      <c r="C130" s="240"/>
      <c r="D130" s="228" t="s">
        <v>195</v>
      </c>
      <c r="E130" s="241" t="s">
        <v>19</v>
      </c>
      <c r="F130" s="242" t="s">
        <v>241</v>
      </c>
      <c r="G130" s="240"/>
      <c r="H130" s="243">
        <v>44430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195</v>
      </c>
      <c r="AU130" s="249" t="s">
        <v>79</v>
      </c>
      <c r="AV130" s="13" t="s">
        <v>79</v>
      </c>
      <c r="AW130" s="13" t="s">
        <v>31</v>
      </c>
      <c r="AX130" s="13" t="s">
        <v>77</v>
      </c>
      <c r="AY130" s="249" t="s">
        <v>126</v>
      </c>
    </row>
    <row r="131" s="2" customFormat="1" ht="49.05" customHeight="1">
      <c r="A131" s="41"/>
      <c r="B131" s="42"/>
      <c r="C131" s="215" t="s">
        <v>242</v>
      </c>
      <c r="D131" s="215" t="s">
        <v>129</v>
      </c>
      <c r="E131" s="216" t="s">
        <v>243</v>
      </c>
      <c r="F131" s="217" t="s">
        <v>244</v>
      </c>
      <c r="G131" s="218" t="s">
        <v>245</v>
      </c>
      <c r="H131" s="219">
        <v>5598.5</v>
      </c>
      <c r="I131" s="220"/>
      <c r="J131" s="221">
        <f>ROUND(I131*H131,2)</f>
        <v>0</v>
      </c>
      <c r="K131" s="217" t="s">
        <v>191</v>
      </c>
      <c r="L131" s="47"/>
      <c r="M131" s="222" t="s">
        <v>19</v>
      </c>
      <c r="N131" s="223" t="s">
        <v>40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0.20499999999999999</v>
      </c>
      <c r="T131" s="225">
        <f>S131*H131</f>
        <v>1147.6924999999999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148</v>
      </c>
      <c r="AT131" s="226" t="s">
        <v>129</v>
      </c>
      <c r="AU131" s="226" t="s">
        <v>79</v>
      </c>
      <c r="AY131" s="20" t="s">
        <v>126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77</v>
      </c>
      <c r="BK131" s="227">
        <f>ROUND(I131*H131,2)</f>
        <v>0</v>
      </c>
      <c r="BL131" s="20" t="s">
        <v>148</v>
      </c>
      <c r="BM131" s="226" t="s">
        <v>246</v>
      </c>
    </row>
    <row r="132" s="2" customFormat="1">
      <c r="A132" s="41"/>
      <c r="B132" s="42"/>
      <c r="C132" s="43"/>
      <c r="D132" s="237" t="s">
        <v>193</v>
      </c>
      <c r="E132" s="43"/>
      <c r="F132" s="238" t="s">
        <v>247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193</v>
      </c>
      <c r="AU132" s="20" t="s">
        <v>79</v>
      </c>
    </row>
    <row r="133" s="14" customFormat="1">
      <c r="A133" s="14"/>
      <c r="B133" s="250"/>
      <c r="C133" s="251"/>
      <c r="D133" s="228" t="s">
        <v>195</v>
      </c>
      <c r="E133" s="252" t="s">
        <v>19</v>
      </c>
      <c r="F133" s="253" t="s">
        <v>248</v>
      </c>
      <c r="G133" s="251"/>
      <c r="H133" s="252" t="s">
        <v>19</v>
      </c>
      <c r="I133" s="254"/>
      <c r="J133" s="251"/>
      <c r="K133" s="251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195</v>
      </c>
      <c r="AU133" s="259" t="s">
        <v>79</v>
      </c>
      <c r="AV133" s="14" t="s">
        <v>77</v>
      </c>
      <c r="AW133" s="14" t="s">
        <v>31</v>
      </c>
      <c r="AX133" s="14" t="s">
        <v>69</v>
      </c>
      <c r="AY133" s="259" t="s">
        <v>126</v>
      </c>
    </row>
    <row r="134" s="13" customFormat="1">
      <c r="A134" s="13"/>
      <c r="B134" s="239"/>
      <c r="C134" s="240"/>
      <c r="D134" s="228" t="s">
        <v>195</v>
      </c>
      <c r="E134" s="241" t="s">
        <v>19</v>
      </c>
      <c r="F134" s="242" t="s">
        <v>249</v>
      </c>
      <c r="G134" s="240"/>
      <c r="H134" s="243">
        <v>3440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195</v>
      </c>
      <c r="AU134" s="249" t="s">
        <v>79</v>
      </c>
      <c r="AV134" s="13" t="s">
        <v>79</v>
      </c>
      <c r="AW134" s="13" t="s">
        <v>31</v>
      </c>
      <c r="AX134" s="13" t="s">
        <v>69</v>
      </c>
      <c r="AY134" s="249" t="s">
        <v>126</v>
      </c>
    </row>
    <row r="135" s="13" customFormat="1">
      <c r="A135" s="13"/>
      <c r="B135" s="239"/>
      <c r="C135" s="240"/>
      <c r="D135" s="228" t="s">
        <v>195</v>
      </c>
      <c r="E135" s="241" t="s">
        <v>19</v>
      </c>
      <c r="F135" s="242" t="s">
        <v>250</v>
      </c>
      <c r="G135" s="240"/>
      <c r="H135" s="243">
        <v>801.5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195</v>
      </c>
      <c r="AU135" s="249" t="s">
        <v>79</v>
      </c>
      <c r="AV135" s="13" t="s">
        <v>79</v>
      </c>
      <c r="AW135" s="13" t="s">
        <v>31</v>
      </c>
      <c r="AX135" s="13" t="s">
        <v>69</v>
      </c>
      <c r="AY135" s="249" t="s">
        <v>126</v>
      </c>
    </row>
    <row r="136" s="16" customFormat="1">
      <c r="A136" s="16"/>
      <c r="B136" s="271"/>
      <c r="C136" s="272"/>
      <c r="D136" s="228" t="s">
        <v>195</v>
      </c>
      <c r="E136" s="273" t="s">
        <v>19</v>
      </c>
      <c r="F136" s="274" t="s">
        <v>251</v>
      </c>
      <c r="G136" s="272"/>
      <c r="H136" s="275">
        <v>4241.5</v>
      </c>
      <c r="I136" s="276"/>
      <c r="J136" s="272"/>
      <c r="K136" s="272"/>
      <c r="L136" s="277"/>
      <c r="M136" s="278"/>
      <c r="N136" s="279"/>
      <c r="O136" s="279"/>
      <c r="P136" s="279"/>
      <c r="Q136" s="279"/>
      <c r="R136" s="279"/>
      <c r="S136" s="279"/>
      <c r="T136" s="280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81" t="s">
        <v>195</v>
      </c>
      <c r="AU136" s="281" t="s">
        <v>79</v>
      </c>
      <c r="AV136" s="16" t="s">
        <v>141</v>
      </c>
      <c r="AW136" s="16" t="s">
        <v>31</v>
      </c>
      <c r="AX136" s="16" t="s">
        <v>69</v>
      </c>
      <c r="AY136" s="281" t="s">
        <v>126</v>
      </c>
    </row>
    <row r="137" s="14" customFormat="1">
      <c r="A137" s="14"/>
      <c r="B137" s="250"/>
      <c r="C137" s="251"/>
      <c r="D137" s="228" t="s">
        <v>195</v>
      </c>
      <c r="E137" s="252" t="s">
        <v>19</v>
      </c>
      <c r="F137" s="253" t="s">
        <v>252</v>
      </c>
      <c r="G137" s="251"/>
      <c r="H137" s="252" t="s">
        <v>19</v>
      </c>
      <c r="I137" s="254"/>
      <c r="J137" s="251"/>
      <c r="K137" s="251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195</v>
      </c>
      <c r="AU137" s="259" t="s">
        <v>79</v>
      </c>
      <c r="AV137" s="14" t="s">
        <v>77</v>
      </c>
      <c r="AW137" s="14" t="s">
        <v>31</v>
      </c>
      <c r="AX137" s="14" t="s">
        <v>69</v>
      </c>
      <c r="AY137" s="259" t="s">
        <v>126</v>
      </c>
    </row>
    <row r="138" s="13" customFormat="1">
      <c r="A138" s="13"/>
      <c r="B138" s="239"/>
      <c r="C138" s="240"/>
      <c r="D138" s="228" t="s">
        <v>195</v>
      </c>
      <c r="E138" s="241" t="s">
        <v>19</v>
      </c>
      <c r="F138" s="242" t="s">
        <v>253</v>
      </c>
      <c r="G138" s="240"/>
      <c r="H138" s="243">
        <v>1190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195</v>
      </c>
      <c r="AU138" s="249" t="s">
        <v>79</v>
      </c>
      <c r="AV138" s="13" t="s">
        <v>79</v>
      </c>
      <c r="AW138" s="13" t="s">
        <v>31</v>
      </c>
      <c r="AX138" s="13" t="s">
        <v>69</v>
      </c>
      <c r="AY138" s="249" t="s">
        <v>126</v>
      </c>
    </row>
    <row r="139" s="13" customFormat="1">
      <c r="A139" s="13"/>
      <c r="B139" s="239"/>
      <c r="C139" s="240"/>
      <c r="D139" s="228" t="s">
        <v>195</v>
      </c>
      <c r="E139" s="241" t="s">
        <v>19</v>
      </c>
      <c r="F139" s="242" t="s">
        <v>254</v>
      </c>
      <c r="G139" s="240"/>
      <c r="H139" s="243">
        <v>167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195</v>
      </c>
      <c r="AU139" s="249" t="s">
        <v>79</v>
      </c>
      <c r="AV139" s="13" t="s">
        <v>79</v>
      </c>
      <c r="AW139" s="13" t="s">
        <v>31</v>
      </c>
      <c r="AX139" s="13" t="s">
        <v>69</v>
      </c>
      <c r="AY139" s="249" t="s">
        <v>126</v>
      </c>
    </row>
    <row r="140" s="16" customFormat="1">
      <c r="A140" s="16"/>
      <c r="B140" s="271"/>
      <c r="C140" s="272"/>
      <c r="D140" s="228" t="s">
        <v>195</v>
      </c>
      <c r="E140" s="273" t="s">
        <v>19</v>
      </c>
      <c r="F140" s="274" t="s">
        <v>251</v>
      </c>
      <c r="G140" s="272"/>
      <c r="H140" s="275">
        <v>1357</v>
      </c>
      <c r="I140" s="276"/>
      <c r="J140" s="272"/>
      <c r="K140" s="272"/>
      <c r="L140" s="277"/>
      <c r="M140" s="278"/>
      <c r="N140" s="279"/>
      <c r="O140" s="279"/>
      <c r="P140" s="279"/>
      <c r="Q140" s="279"/>
      <c r="R140" s="279"/>
      <c r="S140" s="279"/>
      <c r="T140" s="280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81" t="s">
        <v>195</v>
      </c>
      <c r="AU140" s="281" t="s">
        <v>79</v>
      </c>
      <c r="AV140" s="16" t="s">
        <v>141</v>
      </c>
      <c r="AW140" s="16" t="s">
        <v>31</v>
      </c>
      <c r="AX140" s="16" t="s">
        <v>69</v>
      </c>
      <c r="AY140" s="281" t="s">
        <v>126</v>
      </c>
    </row>
    <row r="141" s="15" customFormat="1">
      <c r="A141" s="15"/>
      <c r="B141" s="260"/>
      <c r="C141" s="261"/>
      <c r="D141" s="228" t="s">
        <v>195</v>
      </c>
      <c r="E141" s="262" t="s">
        <v>19</v>
      </c>
      <c r="F141" s="263" t="s">
        <v>204</v>
      </c>
      <c r="G141" s="261"/>
      <c r="H141" s="264">
        <v>5598.5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195</v>
      </c>
      <c r="AU141" s="270" t="s">
        <v>79</v>
      </c>
      <c r="AV141" s="15" t="s">
        <v>148</v>
      </c>
      <c r="AW141" s="15" t="s">
        <v>31</v>
      </c>
      <c r="AX141" s="15" t="s">
        <v>77</v>
      </c>
      <c r="AY141" s="270" t="s">
        <v>126</v>
      </c>
    </row>
    <row r="142" s="2" customFormat="1" ht="33" customHeight="1">
      <c r="A142" s="41"/>
      <c r="B142" s="42"/>
      <c r="C142" s="215" t="s">
        <v>255</v>
      </c>
      <c r="D142" s="215" t="s">
        <v>129</v>
      </c>
      <c r="E142" s="216" t="s">
        <v>256</v>
      </c>
      <c r="F142" s="217" t="s">
        <v>257</v>
      </c>
      <c r="G142" s="218" t="s">
        <v>258</v>
      </c>
      <c r="H142" s="219">
        <v>208.31999999999999</v>
      </c>
      <c r="I142" s="220"/>
      <c r="J142" s="221">
        <f>ROUND(I142*H142,2)</f>
        <v>0</v>
      </c>
      <c r="K142" s="217" t="s">
        <v>191</v>
      </c>
      <c r="L142" s="47"/>
      <c r="M142" s="222" t="s">
        <v>19</v>
      </c>
      <c r="N142" s="223" t="s">
        <v>40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148</v>
      </c>
      <c r="AT142" s="226" t="s">
        <v>129</v>
      </c>
      <c r="AU142" s="226" t="s">
        <v>79</v>
      </c>
      <c r="AY142" s="20" t="s">
        <v>126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77</v>
      </c>
      <c r="BK142" s="227">
        <f>ROUND(I142*H142,2)</f>
        <v>0</v>
      </c>
      <c r="BL142" s="20" t="s">
        <v>148</v>
      </c>
      <c r="BM142" s="226" t="s">
        <v>259</v>
      </c>
    </row>
    <row r="143" s="2" customFormat="1">
      <c r="A143" s="41"/>
      <c r="B143" s="42"/>
      <c r="C143" s="43"/>
      <c r="D143" s="237" t="s">
        <v>193</v>
      </c>
      <c r="E143" s="43"/>
      <c r="F143" s="238" t="s">
        <v>260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193</v>
      </c>
      <c r="AU143" s="20" t="s">
        <v>79</v>
      </c>
    </row>
    <row r="144" s="13" customFormat="1">
      <c r="A144" s="13"/>
      <c r="B144" s="239"/>
      <c r="C144" s="240"/>
      <c r="D144" s="228" t="s">
        <v>195</v>
      </c>
      <c r="E144" s="241" t="s">
        <v>19</v>
      </c>
      <c r="F144" s="242" t="s">
        <v>261</v>
      </c>
      <c r="G144" s="240"/>
      <c r="H144" s="243">
        <v>205.97999999999999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195</v>
      </c>
      <c r="AU144" s="249" t="s">
        <v>79</v>
      </c>
      <c r="AV144" s="13" t="s">
        <v>79</v>
      </c>
      <c r="AW144" s="13" t="s">
        <v>31</v>
      </c>
      <c r="AX144" s="13" t="s">
        <v>69</v>
      </c>
      <c r="AY144" s="249" t="s">
        <v>126</v>
      </c>
    </row>
    <row r="145" s="13" customFormat="1">
      <c r="A145" s="13"/>
      <c r="B145" s="239"/>
      <c r="C145" s="240"/>
      <c r="D145" s="228" t="s">
        <v>195</v>
      </c>
      <c r="E145" s="241" t="s">
        <v>19</v>
      </c>
      <c r="F145" s="242" t="s">
        <v>262</v>
      </c>
      <c r="G145" s="240"/>
      <c r="H145" s="243">
        <v>2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195</v>
      </c>
      <c r="AU145" s="249" t="s">
        <v>79</v>
      </c>
      <c r="AV145" s="13" t="s">
        <v>79</v>
      </c>
      <c r="AW145" s="13" t="s">
        <v>31</v>
      </c>
      <c r="AX145" s="13" t="s">
        <v>69</v>
      </c>
      <c r="AY145" s="249" t="s">
        <v>126</v>
      </c>
    </row>
    <row r="146" s="13" customFormat="1">
      <c r="A146" s="13"/>
      <c r="B146" s="239"/>
      <c r="C146" s="240"/>
      <c r="D146" s="228" t="s">
        <v>195</v>
      </c>
      <c r="E146" s="241" t="s">
        <v>19</v>
      </c>
      <c r="F146" s="242" t="s">
        <v>263</v>
      </c>
      <c r="G146" s="240"/>
      <c r="H146" s="243">
        <v>0.34000000000000002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195</v>
      </c>
      <c r="AU146" s="249" t="s">
        <v>79</v>
      </c>
      <c r="AV146" s="13" t="s">
        <v>79</v>
      </c>
      <c r="AW146" s="13" t="s">
        <v>31</v>
      </c>
      <c r="AX146" s="13" t="s">
        <v>69</v>
      </c>
      <c r="AY146" s="249" t="s">
        <v>126</v>
      </c>
    </row>
    <row r="147" s="15" customFormat="1">
      <c r="A147" s="15"/>
      <c r="B147" s="260"/>
      <c r="C147" s="261"/>
      <c r="D147" s="228" t="s">
        <v>195</v>
      </c>
      <c r="E147" s="262" t="s">
        <v>19</v>
      </c>
      <c r="F147" s="263" t="s">
        <v>204</v>
      </c>
      <c r="G147" s="261"/>
      <c r="H147" s="264">
        <v>208.31999999999999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195</v>
      </c>
      <c r="AU147" s="270" t="s">
        <v>79</v>
      </c>
      <c r="AV147" s="15" t="s">
        <v>148</v>
      </c>
      <c r="AW147" s="15" t="s">
        <v>31</v>
      </c>
      <c r="AX147" s="15" t="s">
        <v>77</v>
      </c>
      <c r="AY147" s="270" t="s">
        <v>126</v>
      </c>
    </row>
    <row r="148" s="2" customFormat="1" ht="44.25" customHeight="1">
      <c r="A148" s="41"/>
      <c r="B148" s="42"/>
      <c r="C148" s="215" t="s">
        <v>8</v>
      </c>
      <c r="D148" s="215" t="s">
        <v>129</v>
      </c>
      <c r="E148" s="216" t="s">
        <v>264</v>
      </c>
      <c r="F148" s="217" t="s">
        <v>265</v>
      </c>
      <c r="G148" s="218" t="s">
        <v>258</v>
      </c>
      <c r="H148" s="219">
        <v>28.800000000000001</v>
      </c>
      <c r="I148" s="220"/>
      <c r="J148" s="221">
        <f>ROUND(I148*H148,2)</f>
        <v>0</v>
      </c>
      <c r="K148" s="217" t="s">
        <v>191</v>
      </c>
      <c r="L148" s="47"/>
      <c r="M148" s="222" t="s">
        <v>19</v>
      </c>
      <c r="N148" s="223" t="s">
        <v>40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148</v>
      </c>
      <c r="AT148" s="226" t="s">
        <v>129</v>
      </c>
      <c r="AU148" s="226" t="s">
        <v>79</v>
      </c>
      <c r="AY148" s="20" t="s">
        <v>126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77</v>
      </c>
      <c r="BK148" s="227">
        <f>ROUND(I148*H148,2)</f>
        <v>0</v>
      </c>
      <c r="BL148" s="20" t="s">
        <v>148</v>
      </c>
      <c r="BM148" s="226" t="s">
        <v>266</v>
      </c>
    </row>
    <row r="149" s="2" customFormat="1">
      <c r="A149" s="41"/>
      <c r="B149" s="42"/>
      <c r="C149" s="43"/>
      <c r="D149" s="237" t="s">
        <v>193</v>
      </c>
      <c r="E149" s="43"/>
      <c r="F149" s="238" t="s">
        <v>267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193</v>
      </c>
      <c r="AU149" s="20" t="s">
        <v>79</v>
      </c>
    </row>
    <row r="150" s="13" customFormat="1">
      <c r="A150" s="13"/>
      <c r="B150" s="239"/>
      <c r="C150" s="240"/>
      <c r="D150" s="228" t="s">
        <v>195</v>
      </c>
      <c r="E150" s="241" t="s">
        <v>19</v>
      </c>
      <c r="F150" s="242" t="s">
        <v>268</v>
      </c>
      <c r="G150" s="240"/>
      <c r="H150" s="243">
        <v>28.800000000000001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195</v>
      </c>
      <c r="AU150" s="249" t="s">
        <v>79</v>
      </c>
      <c r="AV150" s="13" t="s">
        <v>79</v>
      </c>
      <c r="AW150" s="13" t="s">
        <v>31</v>
      </c>
      <c r="AX150" s="13" t="s">
        <v>77</v>
      </c>
      <c r="AY150" s="249" t="s">
        <v>126</v>
      </c>
    </row>
    <row r="151" s="2" customFormat="1" ht="49.05" customHeight="1">
      <c r="A151" s="41"/>
      <c r="B151" s="42"/>
      <c r="C151" s="215" t="s">
        <v>269</v>
      </c>
      <c r="D151" s="215" t="s">
        <v>129</v>
      </c>
      <c r="E151" s="216" t="s">
        <v>270</v>
      </c>
      <c r="F151" s="217" t="s">
        <v>271</v>
      </c>
      <c r="G151" s="218" t="s">
        <v>258</v>
      </c>
      <c r="H151" s="219">
        <v>317.43400000000003</v>
      </c>
      <c r="I151" s="220"/>
      <c r="J151" s="221">
        <f>ROUND(I151*H151,2)</f>
        <v>0</v>
      </c>
      <c r="K151" s="217" t="s">
        <v>191</v>
      </c>
      <c r="L151" s="47"/>
      <c r="M151" s="222" t="s">
        <v>19</v>
      </c>
      <c r="N151" s="223" t="s">
        <v>40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148</v>
      </c>
      <c r="AT151" s="226" t="s">
        <v>129</v>
      </c>
      <c r="AU151" s="226" t="s">
        <v>79</v>
      </c>
      <c r="AY151" s="20" t="s">
        <v>126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77</v>
      </c>
      <c r="BK151" s="227">
        <f>ROUND(I151*H151,2)</f>
        <v>0</v>
      </c>
      <c r="BL151" s="20" t="s">
        <v>148</v>
      </c>
      <c r="BM151" s="226" t="s">
        <v>272</v>
      </c>
    </row>
    <row r="152" s="2" customFormat="1">
      <c r="A152" s="41"/>
      <c r="B152" s="42"/>
      <c r="C152" s="43"/>
      <c r="D152" s="237" t="s">
        <v>193</v>
      </c>
      <c r="E152" s="43"/>
      <c r="F152" s="238" t="s">
        <v>273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193</v>
      </c>
      <c r="AU152" s="20" t="s">
        <v>79</v>
      </c>
    </row>
    <row r="153" s="13" customFormat="1">
      <c r="A153" s="13"/>
      <c r="B153" s="239"/>
      <c r="C153" s="240"/>
      <c r="D153" s="228" t="s">
        <v>195</v>
      </c>
      <c r="E153" s="241" t="s">
        <v>19</v>
      </c>
      <c r="F153" s="242" t="s">
        <v>274</v>
      </c>
      <c r="G153" s="240"/>
      <c r="H153" s="243">
        <v>54.578000000000003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195</v>
      </c>
      <c r="AU153" s="249" t="s">
        <v>79</v>
      </c>
      <c r="AV153" s="13" t="s">
        <v>79</v>
      </c>
      <c r="AW153" s="13" t="s">
        <v>31</v>
      </c>
      <c r="AX153" s="13" t="s">
        <v>69</v>
      </c>
      <c r="AY153" s="249" t="s">
        <v>126</v>
      </c>
    </row>
    <row r="154" s="13" customFormat="1">
      <c r="A154" s="13"/>
      <c r="B154" s="239"/>
      <c r="C154" s="240"/>
      <c r="D154" s="228" t="s">
        <v>195</v>
      </c>
      <c r="E154" s="241" t="s">
        <v>19</v>
      </c>
      <c r="F154" s="242" t="s">
        <v>275</v>
      </c>
      <c r="G154" s="240"/>
      <c r="H154" s="243">
        <v>3.718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195</v>
      </c>
      <c r="AU154" s="249" t="s">
        <v>79</v>
      </c>
      <c r="AV154" s="13" t="s">
        <v>79</v>
      </c>
      <c r="AW154" s="13" t="s">
        <v>31</v>
      </c>
      <c r="AX154" s="13" t="s">
        <v>69</v>
      </c>
      <c r="AY154" s="249" t="s">
        <v>126</v>
      </c>
    </row>
    <row r="155" s="13" customFormat="1">
      <c r="A155" s="13"/>
      <c r="B155" s="239"/>
      <c r="C155" s="240"/>
      <c r="D155" s="228" t="s">
        <v>195</v>
      </c>
      <c r="E155" s="241" t="s">
        <v>19</v>
      </c>
      <c r="F155" s="242" t="s">
        <v>276</v>
      </c>
      <c r="G155" s="240"/>
      <c r="H155" s="243">
        <v>3.718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195</v>
      </c>
      <c r="AU155" s="249" t="s">
        <v>79</v>
      </c>
      <c r="AV155" s="13" t="s">
        <v>79</v>
      </c>
      <c r="AW155" s="13" t="s">
        <v>31</v>
      </c>
      <c r="AX155" s="13" t="s">
        <v>69</v>
      </c>
      <c r="AY155" s="249" t="s">
        <v>126</v>
      </c>
    </row>
    <row r="156" s="16" customFormat="1">
      <c r="A156" s="16"/>
      <c r="B156" s="271"/>
      <c r="C156" s="272"/>
      <c r="D156" s="228" t="s">
        <v>195</v>
      </c>
      <c r="E156" s="273" t="s">
        <v>19</v>
      </c>
      <c r="F156" s="274" t="s">
        <v>251</v>
      </c>
      <c r="G156" s="272"/>
      <c r="H156" s="275">
        <v>62.014000000000003</v>
      </c>
      <c r="I156" s="276"/>
      <c r="J156" s="272"/>
      <c r="K156" s="272"/>
      <c r="L156" s="277"/>
      <c r="M156" s="278"/>
      <c r="N156" s="279"/>
      <c r="O156" s="279"/>
      <c r="P156" s="279"/>
      <c r="Q156" s="279"/>
      <c r="R156" s="279"/>
      <c r="S156" s="279"/>
      <c r="T156" s="280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81" t="s">
        <v>195</v>
      </c>
      <c r="AU156" s="281" t="s">
        <v>79</v>
      </c>
      <c r="AV156" s="16" t="s">
        <v>141</v>
      </c>
      <c r="AW156" s="16" t="s">
        <v>31</v>
      </c>
      <c r="AX156" s="16" t="s">
        <v>69</v>
      </c>
      <c r="AY156" s="281" t="s">
        <v>126</v>
      </c>
    </row>
    <row r="157" s="13" customFormat="1">
      <c r="A157" s="13"/>
      <c r="B157" s="239"/>
      <c r="C157" s="240"/>
      <c r="D157" s="228" t="s">
        <v>195</v>
      </c>
      <c r="E157" s="241" t="s">
        <v>19</v>
      </c>
      <c r="F157" s="242" t="s">
        <v>277</v>
      </c>
      <c r="G157" s="240"/>
      <c r="H157" s="243">
        <v>255.41999999999999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195</v>
      </c>
      <c r="AU157" s="249" t="s">
        <v>79</v>
      </c>
      <c r="AV157" s="13" t="s">
        <v>79</v>
      </c>
      <c r="AW157" s="13" t="s">
        <v>31</v>
      </c>
      <c r="AX157" s="13" t="s">
        <v>69</v>
      </c>
      <c r="AY157" s="249" t="s">
        <v>126</v>
      </c>
    </row>
    <row r="158" s="15" customFormat="1">
      <c r="A158" s="15"/>
      <c r="B158" s="260"/>
      <c r="C158" s="261"/>
      <c r="D158" s="228" t="s">
        <v>195</v>
      </c>
      <c r="E158" s="262" t="s">
        <v>19</v>
      </c>
      <c r="F158" s="263" t="s">
        <v>204</v>
      </c>
      <c r="G158" s="261"/>
      <c r="H158" s="264">
        <v>317.43400000000003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195</v>
      </c>
      <c r="AU158" s="270" t="s">
        <v>79</v>
      </c>
      <c r="AV158" s="15" t="s">
        <v>148</v>
      </c>
      <c r="AW158" s="15" t="s">
        <v>31</v>
      </c>
      <c r="AX158" s="15" t="s">
        <v>77</v>
      </c>
      <c r="AY158" s="270" t="s">
        <v>126</v>
      </c>
    </row>
    <row r="159" s="2" customFormat="1" ht="62.7" customHeight="1">
      <c r="A159" s="41"/>
      <c r="B159" s="42"/>
      <c r="C159" s="215" t="s">
        <v>278</v>
      </c>
      <c r="D159" s="215" t="s">
        <v>129</v>
      </c>
      <c r="E159" s="216" t="s">
        <v>279</v>
      </c>
      <c r="F159" s="217" t="s">
        <v>280</v>
      </c>
      <c r="G159" s="218" t="s">
        <v>258</v>
      </c>
      <c r="H159" s="219">
        <v>752.35400000000004</v>
      </c>
      <c r="I159" s="220"/>
      <c r="J159" s="221">
        <f>ROUND(I159*H159,2)</f>
        <v>0</v>
      </c>
      <c r="K159" s="217" t="s">
        <v>191</v>
      </c>
      <c r="L159" s="47"/>
      <c r="M159" s="222" t="s">
        <v>19</v>
      </c>
      <c r="N159" s="223" t="s">
        <v>40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148</v>
      </c>
      <c r="AT159" s="226" t="s">
        <v>129</v>
      </c>
      <c r="AU159" s="226" t="s">
        <v>79</v>
      </c>
      <c r="AY159" s="20" t="s">
        <v>126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77</v>
      </c>
      <c r="BK159" s="227">
        <f>ROUND(I159*H159,2)</f>
        <v>0</v>
      </c>
      <c r="BL159" s="20" t="s">
        <v>148</v>
      </c>
      <c r="BM159" s="226" t="s">
        <v>281</v>
      </c>
    </row>
    <row r="160" s="2" customFormat="1">
      <c r="A160" s="41"/>
      <c r="B160" s="42"/>
      <c r="C160" s="43"/>
      <c r="D160" s="237" t="s">
        <v>193</v>
      </c>
      <c r="E160" s="43"/>
      <c r="F160" s="238" t="s">
        <v>282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193</v>
      </c>
      <c r="AU160" s="20" t="s">
        <v>79</v>
      </c>
    </row>
    <row r="161" s="13" customFormat="1">
      <c r="A161" s="13"/>
      <c r="B161" s="239"/>
      <c r="C161" s="240"/>
      <c r="D161" s="228" t="s">
        <v>195</v>
      </c>
      <c r="E161" s="241" t="s">
        <v>19</v>
      </c>
      <c r="F161" s="242" t="s">
        <v>283</v>
      </c>
      <c r="G161" s="240"/>
      <c r="H161" s="243">
        <v>554.55399999999997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195</v>
      </c>
      <c r="AU161" s="249" t="s">
        <v>79</v>
      </c>
      <c r="AV161" s="13" t="s">
        <v>79</v>
      </c>
      <c r="AW161" s="13" t="s">
        <v>31</v>
      </c>
      <c r="AX161" s="13" t="s">
        <v>69</v>
      </c>
      <c r="AY161" s="249" t="s">
        <v>126</v>
      </c>
    </row>
    <row r="162" s="13" customFormat="1">
      <c r="A162" s="13"/>
      <c r="B162" s="239"/>
      <c r="C162" s="240"/>
      <c r="D162" s="228" t="s">
        <v>195</v>
      </c>
      <c r="E162" s="241" t="s">
        <v>19</v>
      </c>
      <c r="F162" s="242" t="s">
        <v>284</v>
      </c>
      <c r="G162" s="240"/>
      <c r="H162" s="243">
        <v>197.80000000000001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195</v>
      </c>
      <c r="AU162" s="249" t="s">
        <v>79</v>
      </c>
      <c r="AV162" s="13" t="s">
        <v>79</v>
      </c>
      <c r="AW162" s="13" t="s">
        <v>31</v>
      </c>
      <c r="AX162" s="13" t="s">
        <v>69</v>
      </c>
      <c r="AY162" s="249" t="s">
        <v>126</v>
      </c>
    </row>
    <row r="163" s="15" customFormat="1">
      <c r="A163" s="15"/>
      <c r="B163" s="260"/>
      <c r="C163" s="261"/>
      <c r="D163" s="228" t="s">
        <v>195</v>
      </c>
      <c r="E163" s="262" t="s">
        <v>19</v>
      </c>
      <c r="F163" s="263" t="s">
        <v>204</v>
      </c>
      <c r="G163" s="261"/>
      <c r="H163" s="264">
        <v>752.35400000000004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0" t="s">
        <v>195</v>
      </c>
      <c r="AU163" s="270" t="s">
        <v>79</v>
      </c>
      <c r="AV163" s="15" t="s">
        <v>148</v>
      </c>
      <c r="AW163" s="15" t="s">
        <v>31</v>
      </c>
      <c r="AX163" s="15" t="s">
        <v>77</v>
      </c>
      <c r="AY163" s="270" t="s">
        <v>126</v>
      </c>
    </row>
    <row r="164" s="2" customFormat="1" ht="24.15" customHeight="1">
      <c r="A164" s="41"/>
      <c r="B164" s="42"/>
      <c r="C164" s="215" t="s">
        <v>285</v>
      </c>
      <c r="D164" s="215" t="s">
        <v>129</v>
      </c>
      <c r="E164" s="216" t="s">
        <v>286</v>
      </c>
      <c r="F164" s="217" t="s">
        <v>287</v>
      </c>
      <c r="G164" s="218" t="s">
        <v>190</v>
      </c>
      <c r="H164" s="219">
        <v>444</v>
      </c>
      <c r="I164" s="220"/>
      <c r="J164" s="221">
        <f>ROUND(I164*H164,2)</f>
        <v>0</v>
      </c>
      <c r="K164" s="217" t="s">
        <v>191</v>
      </c>
      <c r="L164" s="47"/>
      <c r="M164" s="222" t="s">
        <v>19</v>
      </c>
      <c r="N164" s="223" t="s">
        <v>40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148</v>
      </c>
      <c r="AT164" s="226" t="s">
        <v>129</v>
      </c>
      <c r="AU164" s="226" t="s">
        <v>79</v>
      </c>
      <c r="AY164" s="20" t="s">
        <v>126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77</v>
      </c>
      <c r="BK164" s="227">
        <f>ROUND(I164*H164,2)</f>
        <v>0</v>
      </c>
      <c r="BL164" s="20" t="s">
        <v>148</v>
      </c>
      <c r="BM164" s="226" t="s">
        <v>288</v>
      </c>
    </row>
    <row r="165" s="2" customFormat="1">
      <c r="A165" s="41"/>
      <c r="B165" s="42"/>
      <c r="C165" s="43"/>
      <c r="D165" s="237" t="s">
        <v>193</v>
      </c>
      <c r="E165" s="43"/>
      <c r="F165" s="238" t="s">
        <v>289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193</v>
      </c>
      <c r="AU165" s="20" t="s">
        <v>79</v>
      </c>
    </row>
    <row r="166" s="13" customFormat="1">
      <c r="A166" s="13"/>
      <c r="B166" s="239"/>
      <c r="C166" s="240"/>
      <c r="D166" s="228" t="s">
        <v>195</v>
      </c>
      <c r="E166" s="241" t="s">
        <v>19</v>
      </c>
      <c r="F166" s="242" t="s">
        <v>290</v>
      </c>
      <c r="G166" s="240"/>
      <c r="H166" s="243">
        <v>444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195</v>
      </c>
      <c r="AU166" s="249" t="s">
        <v>79</v>
      </c>
      <c r="AV166" s="13" t="s">
        <v>79</v>
      </c>
      <c r="AW166" s="13" t="s">
        <v>31</v>
      </c>
      <c r="AX166" s="13" t="s">
        <v>77</v>
      </c>
      <c r="AY166" s="249" t="s">
        <v>126</v>
      </c>
    </row>
    <row r="167" s="2" customFormat="1" ht="24.15" customHeight="1">
      <c r="A167" s="41"/>
      <c r="B167" s="42"/>
      <c r="C167" s="215" t="s">
        <v>291</v>
      </c>
      <c r="D167" s="215" t="s">
        <v>129</v>
      </c>
      <c r="E167" s="216" t="s">
        <v>292</v>
      </c>
      <c r="F167" s="217" t="s">
        <v>293</v>
      </c>
      <c r="G167" s="218" t="s">
        <v>190</v>
      </c>
      <c r="H167" s="219">
        <v>444</v>
      </c>
      <c r="I167" s="220"/>
      <c r="J167" s="221">
        <f>ROUND(I167*H167,2)</f>
        <v>0</v>
      </c>
      <c r="K167" s="217" t="s">
        <v>191</v>
      </c>
      <c r="L167" s="47"/>
      <c r="M167" s="222" t="s">
        <v>19</v>
      </c>
      <c r="N167" s="223" t="s">
        <v>40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148</v>
      </c>
      <c r="AT167" s="226" t="s">
        <v>129</v>
      </c>
      <c r="AU167" s="226" t="s">
        <v>79</v>
      </c>
      <c r="AY167" s="20" t="s">
        <v>126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77</v>
      </c>
      <c r="BK167" s="227">
        <f>ROUND(I167*H167,2)</f>
        <v>0</v>
      </c>
      <c r="BL167" s="20" t="s">
        <v>148</v>
      </c>
      <c r="BM167" s="226" t="s">
        <v>294</v>
      </c>
    </row>
    <row r="168" s="2" customFormat="1">
      <c r="A168" s="41"/>
      <c r="B168" s="42"/>
      <c r="C168" s="43"/>
      <c r="D168" s="237" t="s">
        <v>193</v>
      </c>
      <c r="E168" s="43"/>
      <c r="F168" s="238" t="s">
        <v>295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193</v>
      </c>
      <c r="AU168" s="20" t="s">
        <v>79</v>
      </c>
    </row>
    <row r="169" s="13" customFormat="1">
      <c r="A169" s="13"/>
      <c r="B169" s="239"/>
      <c r="C169" s="240"/>
      <c r="D169" s="228" t="s">
        <v>195</v>
      </c>
      <c r="E169" s="241" t="s">
        <v>19</v>
      </c>
      <c r="F169" s="242" t="s">
        <v>296</v>
      </c>
      <c r="G169" s="240"/>
      <c r="H169" s="243">
        <v>444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195</v>
      </c>
      <c r="AU169" s="249" t="s">
        <v>79</v>
      </c>
      <c r="AV169" s="13" t="s">
        <v>79</v>
      </c>
      <c r="AW169" s="13" t="s">
        <v>31</v>
      </c>
      <c r="AX169" s="13" t="s">
        <v>77</v>
      </c>
      <c r="AY169" s="249" t="s">
        <v>126</v>
      </c>
    </row>
    <row r="170" s="2" customFormat="1" ht="62.7" customHeight="1">
      <c r="A170" s="41"/>
      <c r="B170" s="42"/>
      <c r="C170" s="215" t="s">
        <v>297</v>
      </c>
      <c r="D170" s="215" t="s">
        <v>129</v>
      </c>
      <c r="E170" s="216" t="s">
        <v>298</v>
      </c>
      <c r="F170" s="217" t="s">
        <v>299</v>
      </c>
      <c r="G170" s="218" t="s">
        <v>258</v>
      </c>
      <c r="H170" s="219">
        <v>356.75400000000002</v>
      </c>
      <c r="I170" s="220"/>
      <c r="J170" s="221">
        <f>ROUND(I170*H170,2)</f>
        <v>0</v>
      </c>
      <c r="K170" s="217" t="s">
        <v>191</v>
      </c>
      <c r="L170" s="47"/>
      <c r="M170" s="222" t="s">
        <v>19</v>
      </c>
      <c r="N170" s="223" t="s">
        <v>40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148</v>
      </c>
      <c r="AT170" s="226" t="s">
        <v>129</v>
      </c>
      <c r="AU170" s="226" t="s">
        <v>79</v>
      </c>
      <c r="AY170" s="20" t="s">
        <v>126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77</v>
      </c>
      <c r="BK170" s="227">
        <f>ROUND(I170*H170,2)</f>
        <v>0</v>
      </c>
      <c r="BL170" s="20" t="s">
        <v>148</v>
      </c>
      <c r="BM170" s="226" t="s">
        <v>300</v>
      </c>
    </row>
    <row r="171" s="2" customFormat="1">
      <c r="A171" s="41"/>
      <c r="B171" s="42"/>
      <c r="C171" s="43"/>
      <c r="D171" s="237" t="s">
        <v>193</v>
      </c>
      <c r="E171" s="43"/>
      <c r="F171" s="238" t="s">
        <v>301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193</v>
      </c>
      <c r="AU171" s="20" t="s">
        <v>79</v>
      </c>
    </row>
    <row r="172" s="14" customFormat="1">
      <c r="A172" s="14"/>
      <c r="B172" s="250"/>
      <c r="C172" s="251"/>
      <c r="D172" s="228" t="s">
        <v>195</v>
      </c>
      <c r="E172" s="252" t="s">
        <v>19</v>
      </c>
      <c r="F172" s="253" t="s">
        <v>302</v>
      </c>
      <c r="G172" s="251"/>
      <c r="H172" s="252" t="s">
        <v>19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195</v>
      </c>
      <c r="AU172" s="259" t="s">
        <v>79</v>
      </c>
      <c r="AV172" s="14" t="s">
        <v>77</v>
      </c>
      <c r="AW172" s="14" t="s">
        <v>31</v>
      </c>
      <c r="AX172" s="14" t="s">
        <v>69</v>
      </c>
      <c r="AY172" s="259" t="s">
        <v>126</v>
      </c>
    </row>
    <row r="173" s="13" customFormat="1">
      <c r="A173" s="13"/>
      <c r="B173" s="239"/>
      <c r="C173" s="240"/>
      <c r="D173" s="228" t="s">
        <v>195</v>
      </c>
      <c r="E173" s="241" t="s">
        <v>19</v>
      </c>
      <c r="F173" s="242" t="s">
        <v>303</v>
      </c>
      <c r="G173" s="240"/>
      <c r="H173" s="243">
        <v>554.55399999999997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195</v>
      </c>
      <c r="AU173" s="249" t="s">
        <v>79</v>
      </c>
      <c r="AV173" s="13" t="s">
        <v>79</v>
      </c>
      <c r="AW173" s="13" t="s">
        <v>31</v>
      </c>
      <c r="AX173" s="13" t="s">
        <v>69</v>
      </c>
      <c r="AY173" s="249" t="s">
        <v>126</v>
      </c>
    </row>
    <row r="174" s="13" customFormat="1">
      <c r="A174" s="13"/>
      <c r="B174" s="239"/>
      <c r="C174" s="240"/>
      <c r="D174" s="228" t="s">
        <v>195</v>
      </c>
      <c r="E174" s="241" t="s">
        <v>19</v>
      </c>
      <c r="F174" s="242" t="s">
        <v>304</v>
      </c>
      <c r="G174" s="240"/>
      <c r="H174" s="243">
        <v>-197.80000000000001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195</v>
      </c>
      <c r="AU174" s="249" t="s">
        <v>79</v>
      </c>
      <c r="AV174" s="13" t="s">
        <v>79</v>
      </c>
      <c r="AW174" s="13" t="s">
        <v>31</v>
      </c>
      <c r="AX174" s="13" t="s">
        <v>69</v>
      </c>
      <c r="AY174" s="249" t="s">
        <v>126</v>
      </c>
    </row>
    <row r="175" s="15" customFormat="1">
      <c r="A175" s="15"/>
      <c r="B175" s="260"/>
      <c r="C175" s="261"/>
      <c r="D175" s="228" t="s">
        <v>195</v>
      </c>
      <c r="E175" s="262" t="s">
        <v>19</v>
      </c>
      <c r="F175" s="263" t="s">
        <v>204</v>
      </c>
      <c r="G175" s="261"/>
      <c r="H175" s="264">
        <v>356.75400000000002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195</v>
      </c>
      <c r="AU175" s="270" t="s">
        <v>79</v>
      </c>
      <c r="AV175" s="15" t="s">
        <v>148</v>
      </c>
      <c r="AW175" s="15" t="s">
        <v>31</v>
      </c>
      <c r="AX175" s="15" t="s">
        <v>77</v>
      </c>
      <c r="AY175" s="270" t="s">
        <v>126</v>
      </c>
    </row>
    <row r="176" s="2" customFormat="1" ht="44.25" customHeight="1">
      <c r="A176" s="41"/>
      <c r="B176" s="42"/>
      <c r="C176" s="215" t="s">
        <v>305</v>
      </c>
      <c r="D176" s="215" t="s">
        <v>129</v>
      </c>
      <c r="E176" s="216" t="s">
        <v>306</v>
      </c>
      <c r="F176" s="217" t="s">
        <v>307</v>
      </c>
      <c r="G176" s="218" t="s">
        <v>258</v>
      </c>
      <c r="H176" s="219">
        <v>554.55399999999997</v>
      </c>
      <c r="I176" s="220"/>
      <c r="J176" s="221">
        <f>ROUND(I176*H176,2)</f>
        <v>0</v>
      </c>
      <c r="K176" s="217" t="s">
        <v>191</v>
      </c>
      <c r="L176" s="47"/>
      <c r="M176" s="222" t="s">
        <v>19</v>
      </c>
      <c r="N176" s="223" t="s">
        <v>40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148</v>
      </c>
      <c r="AT176" s="226" t="s">
        <v>129</v>
      </c>
      <c r="AU176" s="226" t="s">
        <v>79</v>
      </c>
      <c r="AY176" s="20" t="s">
        <v>126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77</v>
      </c>
      <c r="BK176" s="227">
        <f>ROUND(I176*H176,2)</f>
        <v>0</v>
      </c>
      <c r="BL176" s="20" t="s">
        <v>148</v>
      </c>
      <c r="BM176" s="226" t="s">
        <v>308</v>
      </c>
    </row>
    <row r="177" s="2" customFormat="1">
      <c r="A177" s="41"/>
      <c r="B177" s="42"/>
      <c r="C177" s="43"/>
      <c r="D177" s="237" t="s">
        <v>193</v>
      </c>
      <c r="E177" s="43"/>
      <c r="F177" s="238" t="s">
        <v>309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193</v>
      </c>
      <c r="AU177" s="20" t="s">
        <v>79</v>
      </c>
    </row>
    <row r="178" s="13" customFormat="1">
      <c r="A178" s="13"/>
      <c r="B178" s="239"/>
      <c r="C178" s="240"/>
      <c r="D178" s="228" t="s">
        <v>195</v>
      </c>
      <c r="E178" s="241" t="s">
        <v>19</v>
      </c>
      <c r="F178" s="242" t="s">
        <v>284</v>
      </c>
      <c r="G178" s="240"/>
      <c r="H178" s="243">
        <v>197.80000000000001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195</v>
      </c>
      <c r="AU178" s="249" t="s">
        <v>79</v>
      </c>
      <c r="AV178" s="13" t="s">
        <v>79</v>
      </c>
      <c r="AW178" s="13" t="s">
        <v>31</v>
      </c>
      <c r="AX178" s="13" t="s">
        <v>69</v>
      </c>
      <c r="AY178" s="249" t="s">
        <v>126</v>
      </c>
    </row>
    <row r="179" s="13" customFormat="1">
      <c r="A179" s="13"/>
      <c r="B179" s="239"/>
      <c r="C179" s="240"/>
      <c r="D179" s="228" t="s">
        <v>195</v>
      </c>
      <c r="E179" s="241" t="s">
        <v>19</v>
      </c>
      <c r="F179" s="242" t="s">
        <v>310</v>
      </c>
      <c r="G179" s="240"/>
      <c r="H179" s="243">
        <v>356.75400000000002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195</v>
      </c>
      <c r="AU179" s="249" t="s">
        <v>79</v>
      </c>
      <c r="AV179" s="13" t="s">
        <v>79</v>
      </c>
      <c r="AW179" s="13" t="s">
        <v>31</v>
      </c>
      <c r="AX179" s="13" t="s">
        <v>69</v>
      </c>
      <c r="AY179" s="249" t="s">
        <v>126</v>
      </c>
    </row>
    <row r="180" s="15" customFormat="1">
      <c r="A180" s="15"/>
      <c r="B180" s="260"/>
      <c r="C180" s="261"/>
      <c r="D180" s="228" t="s">
        <v>195</v>
      </c>
      <c r="E180" s="262" t="s">
        <v>19</v>
      </c>
      <c r="F180" s="263" t="s">
        <v>204</v>
      </c>
      <c r="G180" s="261"/>
      <c r="H180" s="264">
        <v>554.55399999999997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0" t="s">
        <v>195</v>
      </c>
      <c r="AU180" s="270" t="s">
        <v>79</v>
      </c>
      <c r="AV180" s="15" t="s">
        <v>148</v>
      </c>
      <c r="AW180" s="15" t="s">
        <v>31</v>
      </c>
      <c r="AX180" s="15" t="s">
        <v>77</v>
      </c>
      <c r="AY180" s="270" t="s">
        <v>126</v>
      </c>
    </row>
    <row r="181" s="2" customFormat="1" ht="44.25" customHeight="1">
      <c r="A181" s="41"/>
      <c r="B181" s="42"/>
      <c r="C181" s="215" t="s">
        <v>311</v>
      </c>
      <c r="D181" s="215" t="s">
        <v>129</v>
      </c>
      <c r="E181" s="216" t="s">
        <v>312</v>
      </c>
      <c r="F181" s="217" t="s">
        <v>313</v>
      </c>
      <c r="G181" s="218" t="s">
        <v>258</v>
      </c>
      <c r="H181" s="219">
        <v>12.039999999999999</v>
      </c>
      <c r="I181" s="220"/>
      <c r="J181" s="221">
        <f>ROUND(I181*H181,2)</f>
        <v>0</v>
      </c>
      <c r="K181" s="217" t="s">
        <v>191</v>
      </c>
      <c r="L181" s="47"/>
      <c r="M181" s="222" t="s">
        <v>19</v>
      </c>
      <c r="N181" s="223" t="s">
        <v>40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148</v>
      </c>
      <c r="AT181" s="226" t="s">
        <v>129</v>
      </c>
      <c r="AU181" s="226" t="s">
        <v>79</v>
      </c>
      <c r="AY181" s="20" t="s">
        <v>126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77</v>
      </c>
      <c r="BK181" s="227">
        <f>ROUND(I181*H181,2)</f>
        <v>0</v>
      </c>
      <c r="BL181" s="20" t="s">
        <v>148</v>
      </c>
      <c r="BM181" s="226" t="s">
        <v>314</v>
      </c>
    </row>
    <row r="182" s="2" customFormat="1">
      <c r="A182" s="41"/>
      <c r="B182" s="42"/>
      <c r="C182" s="43"/>
      <c r="D182" s="237" t="s">
        <v>193</v>
      </c>
      <c r="E182" s="43"/>
      <c r="F182" s="238" t="s">
        <v>315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193</v>
      </c>
      <c r="AU182" s="20" t="s">
        <v>79</v>
      </c>
    </row>
    <row r="183" s="14" customFormat="1">
      <c r="A183" s="14"/>
      <c r="B183" s="250"/>
      <c r="C183" s="251"/>
      <c r="D183" s="228" t="s">
        <v>195</v>
      </c>
      <c r="E183" s="252" t="s">
        <v>19</v>
      </c>
      <c r="F183" s="253" t="s">
        <v>316</v>
      </c>
      <c r="G183" s="251"/>
      <c r="H183" s="252" t="s">
        <v>19</v>
      </c>
      <c r="I183" s="254"/>
      <c r="J183" s="251"/>
      <c r="K183" s="251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195</v>
      </c>
      <c r="AU183" s="259" t="s">
        <v>79</v>
      </c>
      <c r="AV183" s="14" t="s">
        <v>77</v>
      </c>
      <c r="AW183" s="14" t="s">
        <v>31</v>
      </c>
      <c r="AX183" s="14" t="s">
        <v>69</v>
      </c>
      <c r="AY183" s="259" t="s">
        <v>126</v>
      </c>
    </row>
    <row r="184" s="13" customFormat="1">
      <c r="A184" s="13"/>
      <c r="B184" s="239"/>
      <c r="C184" s="240"/>
      <c r="D184" s="228" t="s">
        <v>195</v>
      </c>
      <c r="E184" s="241" t="s">
        <v>19</v>
      </c>
      <c r="F184" s="242" t="s">
        <v>317</v>
      </c>
      <c r="G184" s="240"/>
      <c r="H184" s="243">
        <v>2.7599999999999998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195</v>
      </c>
      <c r="AU184" s="249" t="s">
        <v>79</v>
      </c>
      <c r="AV184" s="13" t="s">
        <v>79</v>
      </c>
      <c r="AW184" s="13" t="s">
        <v>31</v>
      </c>
      <c r="AX184" s="13" t="s">
        <v>69</v>
      </c>
      <c r="AY184" s="249" t="s">
        <v>126</v>
      </c>
    </row>
    <row r="185" s="13" customFormat="1">
      <c r="A185" s="13"/>
      <c r="B185" s="239"/>
      <c r="C185" s="240"/>
      <c r="D185" s="228" t="s">
        <v>195</v>
      </c>
      <c r="E185" s="241" t="s">
        <v>19</v>
      </c>
      <c r="F185" s="242" t="s">
        <v>318</v>
      </c>
      <c r="G185" s="240"/>
      <c r="H185" s="243">
        <v>9.2799999999999994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195</v>
      </c>
      <c r="AU185" s="249" t="s">
        <v>79</v>
      </c>
      <c r="AV185" s="13" t="s">
        <v>79</v>
      </c>
      <c r="AW185" s="13" t="s">
        <v>31</v>
      </c>
      <c r="AX185" s="13" t="s">
        <v>69</v>
      </c>
      <c r="AY185" s="249" t="s">
        <v>126</v>
      </c>
    </row>
    <row r="186" s="15" customFormat="1">
      <c r="A186" s="15"/>
      <c r="B186" s="260"/>
      <c r="C186" s="261"/>
      <c r="D186" s="228" t="s">
        <v>195</v>
      </c>
      <c r="E186" s="262" t="s">
        <v>19</v>
      </c>
      <c r="F186" s="263" t="s">
        <v>204</v>
      </c>
      <c r="G186" s="261"/>
      <c r="H186" s="264">
        <v>12.039999999999999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195</v>
      </c>
      <c r="AU186" s="270" t="s">
        <v>79</v>
      </c>
      <c r="AV186" s="15" t="s">
        <v>148</v>
      </c>
      <c r="AW186" s="15" t="s">
        <v>31</v>
      </c>
      <c r="AX186" s="15" t="s">
        <v>77</v>
      </c>
      <c r="AY186" s="270" t="s">
        <v>126</v>
      </c>
    </row>
    <row r="187" s="2" customFormat="1" ht="44.25" customHeight="1">
      <c r="A187" s="41"/>
      <c r="B187" s="42"/>
      <c r="C187" s="215" t="s">
        <v>319</v>
      </c>
      <c r="D187" s="215" t="s">
        <v>129</v>
      </c>
      <c r="E187" s="216" t="s">
        <v>320</v>
      </c>
      <c r="F187" s="217" t="s">
        <v>321</v>
      </c>
      <c r="G187" s="218" t="s">
        <v>322</v>
      </c>
      <c r="H187" s="219">
        <v>722.077</v>
      </c>
      <c r="I187" s="220"/>
      <c r="J187" s="221">
        <f>ROUND(I187*H187,2)</f>
        <v>0</v>
      </c>
      <c r="K187" s="217" t="s">
        <v>191</v>
      </c>
      <c r="L187" s="47"/>
      <c r="M187" s="222" t="s">
        <v>19</v>
      </c>
      <c r="N187" s="223" t="s">
        <v>40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148</v>
      </c>
      <c r="AT187" s="226" t="s">
        <v>129</v>
      </c>
      <c r="AU187" s="226" t="s">
        <v>79</v>
      </c>
      <c r="AY187" s="20" t="s">
        <v>126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77</v>
      </c>
      <c r="BK187" s="227">
        <f>ROUND(I187*H187,2)</f>
        <v>0</v>
      </c>
      <c r="BL187" s="20" t="s">
        <v>148</v>
      </c>
      <c r="BM187" s="226" t="s">
        <v>323</v>
      </c>
    </row>
    <row r="188" s="2" customFormat="1">
      <c r="A188" s="41"/>
      <c r="B188" s="42"/>
      <c r="C188" s="43"/>
      <c r="D188" s="237" t="s">
        <v>193</v>
      </c>
      <c r="E188" s="43"/>
      <c r="F188" s="238" t="s">
        <v>324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193</v>
      </c>
      <c r="AU188" s="20" t="s">
        <v>79</v>
      </c>
    </row>
    <row r="189" s="13" customFormat="1">
      <c r="A189" s="13"/>
      <c r="B189" s="239"/>
      <c r="C189" s="240"/>
      <c r="D189" s="228" t="s">
        <v>195</v>
      </c>
      <c r="E189" s="241" t="s">
        <v>19</v>
      </c>
      <c r="F189" s="242" t="s">
        <v>325</v>
      </c>
      <c r="G189" s="240"/>
      <c r="H189" s="243">
        <v>642.15700000000004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195</v>
      </c>
      <c r="AU189" s="249" t="s">
        <v>79</v>
      </c>
      <c r="AV189" s="13" t="s">
        <v>79</v>
      </c>
      <c r="AW189" s="13" t="s">
        <v>31</v>
      </c>
      <c r="AX189" s="13" t="s">
        <v>69</v>
      </c>
      <c r="AY189" s="249" t="s">
        <v>126</v>
      </c>
    </row>
    <row r="190" s="13" customFormat="1">
      <c r="A190" s="13"/>
      <c r="B190" s="239"/>
      <c r="C190" s="240"/>
      <c r="D190" s="228" t="s">
        <v>195</v>
      </c>
      <c r="E190" s="241" t="s">
        <v>19</v>
      </c>
      <c r="F190" s="242" t="s">
        <v>326</v>
      </c>
      <c r="G190" s="240"/>
      <c r="H190" s="243">
        <v>79.920000000000002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195</v>
      </c>
      <c r="AU190" s="249" t="s">
        <v>79</v>
      </c>
      <c r="AV190" s="13" t="s">
        <v>79</v>
      </c>
      <c r="AW190" s="13" t="s">
        <v>31</v>
      </c>
      <c r="AX190" s="13" t="s">
        <v>69</v>
      </c>
      <c r="AY190" s="249" t="s">
        <v>126</v>
      </c>
    </row>
    <row r="191" s="15" customFormat="1">
      <c r="A191" s="15"/>
      <c r="B191" s="260"/>
      <c r="C191" s="261"/>
      <c r="D191" s="228" t="s">
        <v>195</v>
      </c>
      <c r="E191" s="262" t="s">
        <v>19</v>
      </c>
      <c r="F191" s="263" t="s">
        <v>204</v>
      </c>
      <c r="G191" s="261"/>
      <c r="H191" s="264">
        <v>722.077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0" t="s">
        <v>195</v>
      </c>
      <c r="AU191" s="270" t="s">
        <v>79</v>
      </c>
      <c r="AV191" s="15" t="s">
        <v>148</v>
      </c>
      <c r="AW191" s="15" t="s">
        <v>31</v>
      </c>
      <c r="AX191" s="15" t="s">
        <v>77</v>
      </c>
      <c r="AY191" s="270" t="s">
        <v>126</v>
      </c>
    </row>
    <row r="192" s="2" customFormat="1" ht="24.15" customHeight="1">
      <c r="A192" s="41"/>
      <c r="B192" s="42"/>
      <c r="C192" s="215" t="s">
        <v>7</v>
      </c>
      <c r="D192" s="215" t="s">
        <v>129</v>
      </c>
      <c r="E192" s="216" t="s">
        <v>327</v>
      </c>
      <c r="F192" s="217" t="s">
        <v>328</v>
      </c>
      <c r="G192" s="218" t="s">
        <v>258</v>
      </c>
      <c r="H192" s="219">
        <v>12.039999999999999</v>
      </c>
      <c r="I192" s="220"/>
      <c r="J192" s="221">
        <f>ROUND(I192*H192,2)</f>
        <v>0</v>
      </c>
      <c r="K192" s="217" t="s">
        <v>191</v>
      </c>
      <c r="L192" s="47"/>
      <c r="M192" s="222" t="s">
        <v>19</v>
      </c>
      <c r="N192" s="223" t="s">
        <v>40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148</v>
      </c>
      <c r="AT192" s="226" t="s">
        <v>129</v>
      </c>
      <c r="AU192" s="226" t="s">
        <v>79</v>
      </c>
      <c r="AY192" s="20" t="s">
        <v>126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77</v>
      </c>
      <c r="BK192" s="227">
        <f>ROUND(I192*H192,2)</f>
        <v>0</v>
      </c>
      <c r="BL192" s="20" t="s">
        <v>148</v>
      </c>
      <c r="BM192" s="226" t="s">
        <v>329</v>
      </c>
    </row>
    <row r="193" s="2" customFormat="1">
      <c r="A193" s="41"/>
      <c r="B193" s="42"/>
      <c r="C193" s="43"/>
      <c r="D193" s="237" t="s">
        <v>193</v>
      </c>
      <c r="E193" s="43"/>
      <c r="F193" s="238" t="s">
        <v>330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193</v>
      </c>
      <c r="AU193" s="20" t="s">
        <v>79</v>
      </c>
    </row>
    <row r="194" s="13" customFormat="1">
      <c r="A194" s="13"/>
      <c r="B194" s="239"/>
      <c r="C194" s="240"/>
      <c r="D194" s="228" t="s">
        <v>195</v>
      </c>
      <c r="E194" s="241" t="s">
        <v>19</v>
      </c>
      <c r="F194" s="242" t="s">
        <v>331</v>
      </c>
      <c r="G194" s="240"/>
      <c r="H194" s="243">
        <v>12.039999999999999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195</v>
      </c>
      <c r="AU194" s="249" t="s">
        <v>79</v>
      </c>
      <c r="AV194" s="13" t="s">
        <v>79</v>
      </c>
      <c r="AW194" s="13" t="s">
        <v>31</v>
      </c>
      <c r="AX194" s="13" t="s">
        <v>77</v>
      </c>
      <c r="AY194" s="249" t="s">
        <v>126</v>
      </c>
    </row>
    <row r="195" s="2" customFormat="1" ht="37.8" customHeight="1">
      <c r="A195" s="41"/>
      <c r="B195" s="42"/>
      <c r="C195" s="215" t="s">
        <v>332</v>
      </c>
      <c r="D195" s="215" t="s">
        <v>129</v>
      </c>
      <c r="E195" s="216" t="s">
        <v>333</v>
      </c>
      <c r="F195" s="217" t="s">
        <v>334</v>
      </c>
      <c r="G195" s="218" t="s">
        <v>258</v>
      </c>
      <c r="H195" s="219">
        <v>955.70799999999997</v>
      </c>
      <c r="I195" s="220"/>
      <c r="J195" s="221">
        <f>ROUND(I195*H195,2)</f>
        <v>0</v>
      </c>
      <c r="K195" s="217" t="s">
        <v>191</v>
      </c>
      <c r="L195" s="47"/>
      <c r="M195" s="222" t="s">
        <v>19</v>
      </c>
      <c r="N195" s="223" t="s">
        <v>40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148</v>
      </c>
      <c r="AT195" s="226" t="s">
        <v>129</v>
      </c>
      <c r="AU195" s="226" t="s">
        <v>79</v>
      </c>
      <c r="AY195" s="20" t="s">
        <v>126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77</v>
      </c>
      <c r="BK195" s="227">
        <f>ROUND(I195*H195,2)</f>
        <v>0</v>
      </c>
      <c r="BL195" s="20" t="s">
        <v>148</v>
      </c>
      <c r="BM195" s="226" t="s">
        <v>335</v>
      </c>
    </row>
    <row r="196" s="2" customFormat="1">
      <c r="A196" s="41"/>
      <c r="B196" s="42"/>
      <c r="C196" s="43"/>
      <c r="D196" s="237" t="s">
        <v>193</v>
      </c>
      <c r="E196" s="43"/>
      <c r="F196" s="238" t="s">
        <v>336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193</v>
      </c>
      <c r="AU196" s="20" t="s">
        <v>79</v>
      </c>
    </row>
    <row r="197" s="13" customFormat="1">
      <c r="A197" s="13"/>
      <c r="B197" s="239"/>
      <c r="C197" s="240"/>
      <c r="D197" s="228" t="s">
        <v>195</v>
      </c>
      <c r="E197" s="241" t="s">
        <v>19</v>
      </c>
      <c r="F197" s="242" t="s">
        <v>337</v>
      </c>
      <c r="G197" s="240"/>
      <c r="H197" s="243">
        <v>554.55399999999997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195</v>
      </c>
      <c r="AU197" s="249" t="s">
        <v>79</v>
      </c>
      <c r="AV197" s="13" t="s">
        <v>79</v>
      </c>
      <c r="AW197" s="13" t="s">
        <v>31</v>
      </c>
      <c r="AX197" s="13" t="s">
        <v>69</v>
      </c>
      <c r="AY197" s="249" t="s">
        <v>126</v>
      </c>
    </row>
    <row r="198" s="13" customFormat="1">
      <c r="A198" s="13"/>
      <c r="B198" s="239"/>
      <c r="C198" s="240"/>
      <c r="D198" s="228" t="s">
        <v>195</v>
      </c>
      <c r="E198" s="241" t="s">
        <v>19</v>
      </c>
      <c r="F198" s="242" t="s">
        <v>338</v>
      </c>
      <c r="G198" s="240"/>
      <c r="H198" s="243">
        <v>356.75400000000002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195</v>
      </c>
      <c r="AU198" s="249" t="s">
        <v>79</v>
      </c>
      <c r="AV198" s="13" t="s">
        <v>79</v>
      </c>
      <c r="AW198" s="13" t="s">
        <v>31</v>
      </c>
      <c r="AX198" s="13" t="s">
        <v>69</v>
      </c>
      <c r="AY198" s="249" t="s">
        <v>126</v>
      </c>
    </row>
    <row r="199" s="13" customFormat="1">
      <c r="A199" s="13"/>
      <c r="B199" s="239"/>
      <c r="C199" s="240"/>
      <c r="D199" s="228" t="s">
        <v>195</v>
      </c>
      <c r="E199" s="241" t="s">
        <v>19</v>
      </c>
      <c r="F199" s="242" t="s">
        <v>339</v>
      </c>
      <c r="G199" s="240"/>
      <c r="H199" s="243">
        <v>44.399999999999999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195</v>
      </c>
      <c r="AU199" s="249" t="s">
        <v>79</v>
      </c>
      <c r="AV199" s="13" t="s">
        <v>79</v>
      </c>
      <c r="AW199" s="13" t="s">
        <v>31</v>
      </c>
      <c r="AX199" s="13" t="s">
        <v>69</v>
      </c>
      <c r="AY199" s="249" t="s">
        <v>126</v>
      </c>
    </row>
    <row r="200" s="15" customFormat="1">
      <c r="A200" s="15"/>
      <c r="B200" s="260"/>
      <c r="C200" s="261"/>
      <c r="D200" s="228" t="s">
        <v>195</v>
      </c>
      <c r="E200" s="262" t="s">
        <v>19</v>
      </c>
      <c r="F200" s="263" t="s">
        <v>204</v>
      </c>
      <c r="G200" s="261"/>
      <c r="H200" s="264">
        <v>955.70799999999997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0" t="s">
        <v>195</v>
      </c>
      <c r="AU200" s="270" t="s">
        <v>79</v>
      </c>
      <c r="AV200" s="15" t="s">
        <v>148</v>
      </c>
      <c r="AW200" s="15" t="s">
        <v>31</v>
      </c>
      <c r="AX200" s="15" t="s">
        <v>77</v>
      </c>
      <c r="AY200" s="270" t="s">
        <v>126</v>
      </c>
    </row>
    <row r="201" s="2" customFormat="1" ht="55.5" customHeight="1">
      <c r="A201" s="41"/>
      <c r="B201" s="42"/>
      <c r="C201" s="215" t="s">
        <v>340</v>
      </c>
      <c r="D201" s="215" t="s">
        <v>129</v>
      </c>
      <c r="E201" s="216" t="s">
        <v>341</v>
      </c>
      <c r="F201" s="217" t="s">
        <v>342</v>
      </c>
      <c r="G201" s="218" t="s">
        <v>258</v>
      </c>
      <c r="H201" s="219">
        <v>185.75999999999999</v>
      </c>
      <c r="I201" s="220"/>
      <c r="J201" s="221">
        <f>ROUND(I201*H201,2)</f>
        <v>0</v>
      </c>
      <c r="K201" s="217" t="s">
        <v>191</v>
      </c>
      <c r="L201" s="47"/>
      <c r="M201" s="222" t="s">
        <v>19</v>
      </c>
      <c r="N201" s="223" t="s">
        <v>40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148</v>
      </c>
      <c r="AT201" s="226" t="s">
        <v>129</v>
      </c>
      <c r="AU201" s="226" t="s">
        <v>79</v>
      </c>
      <c r="AY201" s="20" t="s">
        <v>126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77</v>
      </c>
      <c r="BK201" s="227">
        <f>ROUND(I201*H201,2)</f>
        <v>0</v>
      </c>
      <c r="BL201" s="20" t="s">
        <v>148</v>
      </c>
      <c r="BM201" s="226" t="s">
        <v>343</v>
      </c>
    </row>
    <row r="202" s="2" customFormat="1">
      <c r="A202" s="41"/>
      <c r="B202" s="42"/>
      <c r="C202" s="43"/>
      <c r="D202" s="237" t="s">
        <v>193</v>
      </c>
      <c r="E202" s="43"/>
      <c r="F202" s="238" t="s">
        <v>344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193</v>
      </c>
      <c r="AU202" s="20" t="s">
        <v>79</v>
      </c>
    </row>
    <row r="203" s="13" customFormat="1">
      <c r="A203" s="13"/>
      <c r="B203" s="239"/>
      <c r="C203" s="240"/>
      <c r="D203" s="228" t="s">
        <v>195</v>
      </c>
      <c r="E203" s="241" t="s">
        <v>19</v>
      </c>
      <c r="F203" s="242" t="s">
        <v>345</v>
      </c>
      <c r="G203" s="240"/>
      <c r="H203" s="243">
        <v>185.75999999999999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195</v>
      </c>
      <c r="AU203" s="249" t="s">
        <v>79</v>
      </c>
      <c r="AV203" s="13" t="s">
        <v>79</v>
      </c>
      <c r="AW203" s="13" t="s">
        <v>31</v>
      </c>
      <c r="AX203" s="13" t="s">
        <v>77</v>
      </c>
      <c r="AY203" s="249" t="s">
        <v>126</v>
      </c>
    </row>
    <row r="204" s="2" customFormat="1" ht="37.8" customHeight="1">
      <c r="A204" s="41"/>
      <c r="B204" s="42"/>
      <c r="C204" s="215" t="s">
        <v>346</v>
      </c>
      <c r="D204" s="215" t="s">
        <v>129</v>
      </c>
      <c r="E204" s="216" t="s">
        <v>347</v>
      </c>
      <c r="F204" s="217" t="s">
        <v>348</v>
      </c>
      <c r="G204" s="218" t="s">
        <v>258</v>
      </c>
      <c r="H204" s="219">
        <v>185.75999999999999</v>
      </c>
      <c r="I204" s="220"/>
      <c r="J204" s="221">
        <f>ROUND(I204*H204,2)</f>
        <v>0</v>
      </c>
      <c r="K204" s="217" t="s">
        <v>191</v>
      </c>
      <c r="L204" s="47"/>
      <c r="M204" s="222" t="s">
        <v>19</v>
      </c>
      <c r="N204" s="223" t="s">
        <v>40</v>
      </c>
      <c r="O204" s="87"/>
      <c r="P204" s="224">
        <f>O204*H204</f>
        <v>0</v>
      </c>
      <c r="Q204" s="224">
        <v>0</v>
      </c>
      <c r="R204" s="224">
        <f>Q204*H204</f>
        <v>0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148</v>
      </c>
      <c r="AT204" s="226" t="s">
        <v>129</v>
      </c>
      <c r="AU204" s="226" t="s">
        <v>79</v>
      </c>
      <c r="AY204" s="20" t="s">
        <v>126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77</v>
      </c>
      <c r="BK204" s="227">
        <f>ROUND(I204*H204,2)</f>
        <v>0</v>
      </c>
      <c r="BL204" s="20" t="s">
        <v>148</v>
      </c>
      <c r="BM204" s="226" t="s">
        <v>349</v>
      </c>
    </row>
    <row r="205" s="2" customFormat="1">
      <c r="A205" s="41"/>
      <c r="B205" s="42"/>
      <c r="C205" s="43"/>
      <c r="D205" s="237" t="s">
        <v>193</v>
      </c>
      <c r="E205" s="43"/>
      <c r="F205" s="238" t="s">
        <v>350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193</v>
      </c>
      <c r="AU205" s="20" t="s">
        <v>79</v>
      </c>
    </row>
    <row r="206" s="13" customFormat="1">
      <c r="A206" s="13"/>
      <c r="B206" s="239"/>
      <c r="C206" s="240"/>
      <c r="D206" s="228" t="s">
        <v>195</v>
      </c>
      <c r="E206" s="241" t="s">
        <v>19</v>
      </c>
      <c r="F206" s="242" t="s">
        <v>351</v>
      </c>
      <c r="G206" s="240"/>
      <c r="H206" s="243">
        <v>185.75999999999999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195</v>
      </c>
      <c r="AU206" s="249" t="s">
        <v>79</v>
      </c>
      <c r="AV206" s="13" t="s">
        <v>79</v>
      </c>
      <c r="AW206" s="13" t="s">
        <v>31</v>
      </c>
      <c r="AX206" s="13" t="s">
        <v>77</v>
      </c>
      <c r="AY206" s="249" t="s">
        <v>126</v>
      </c>
    </row>
    <row r="207" s="2" customFormat="1" ht="78" customHeight="1">
      <c r="A207" s="41"/>
      <c r="B207" s="42"/>
      <c r="C207" s="215" t="s">
        <v>352</v>
      </c>
      <c r="D207" s="215" t="s">
        <v>129</v>
      </c>
      <c r="E207" s="216" t="s">
        <v>353</v>
      </c>
      <c r="F207" s="217" t="s">
        <v>354</v>
      </c>
      <c r="G207" s="218" t="s">
        <v>258</v>
      </c>
      <c r="H207" s="219">
        <v>115.947</v>
      </c>
      <c r="I207" s="220"/>
      <c r="J207" s="221">
        <f>ROUND(I207*H207,2)</f>
        <v>0</v>
      </c>
      <c r="K207" s="217" t="s">
        <v>191</v>
      </c>
      <c r="L207" s="47"/>
      <c r="M207" s="222" t="s">
        <v>19</v>
      </c>
      <c r="N207" s="223" t="s">
        <v>40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148</v>
      </c>
      <c r="AT207" s="226" t="s">
        <v>129</v>
      </c>
      <c r="AU207" s="226" t="s">
        <v>79</v>
      </c>
      <c r="AY207" s="20" t="s">
        <v>126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77</v>
      </c>
      <c r="BK207" s="227">
        <f>ROUND(I207*H207,2)</f>
        <v>0</v>
      </c>
      <c r="BL207" s="20" t="s">
        <v>148</v>
      </c>
      <c r="BM207" s="226" t="s">
        <v>355</v>
      </c>
    </row>
    <row r="208" s="2" customFormat="1">
      <c r="A208" s="41"/>
      <c r="B208" s="42"/>
      <c r="C208" s="43"/>
      <c r="D208" s="237" t="s">
        <v>193</v>
      </c>
      <c r="E208" s="43"/>
      <c r="F208" s="238" t="s">
        <v>356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193</v>
      </c>
      <c r="AU208" s="20" t="s">
        <v>79</v>
      </c>
    </row>
    <row r="209" s="13" customFormat="1">
      <c r="A209" s="13"/>
      <c r="B209" s="239"/>
      <c r="C209" s="240"/>
      <c r="D209" s="228" t="s">
        <v>195</v>
      </c>
      <c r="E209" s="241" t="s">
        <v>19</v>
      </c>
      <c r="F209" s="242" t="s">
        <v>357</v>
      </c>
      <c r="G209" s="240"/>
      <c r="H209" s="243">
        <v>54.991999999999997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195</v>
      </c>
      <c r="AU209" s="249" t="s">
        <v>79</v>
      </c>
      <c r="AV209" s="13" t="s">
        <v>79</v>
      </c>
      <c r="AW209" s="13" t="s">
        <v>31</v>
      </c>
      <c r="AX209" s="13" t="s">
        <v>69</v>
      </c>
      <c r="AY209" s="249" t="s">
        <v>126</v>
      </c>
    </row>
    <row r="210" s="13" customFormat="1">
      <c r="A210" s="13"/>
      <c r="B210" s="239"/>
      <c r="C210" s="240"/>
      <c r="D210" s="228" t="s">
        <v>195</v>
      </c>
      <c r="E210" s="241" t="s">
        <v>19</v>
      </c>
      <c r="F210" s="242" t="s">
        <v>358</v>
      </c>
      <c r="G210" s="240"/>
      <c r="H210" s="243">
        <v>2.9049999999999998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195</v>
      </c>
      <c r="AU210" s="249" t="s">
        <v>79</v>
      </c>
      <c r="AV210" s="13" t="s">
        <v>79</v>
      </c>
      <c r="AW210" s="13" t="s">
        <v>31</v>
      </c>
      <c r="AX210" s="13" t="s">
        <v>69</v>
      </c>
      <c r="AY210" s="249" t="s">
        <v>126</v>
      </c>
    </row>
    <row r="211" s="16" customFormat="1">
      <c r="A211" s="16"/>
      <c r="B211" s="271"/>
      <c r="C211" s="272"/>
      <c r="D211" s="228" t="s">
        <v>195</v>
      </c>
      <c r="E211" s="273" t="s">
        <v>19</v>
      </c>
      <c r="F211" s="274" t="s">
        <v>251</v>
      </c>
      <c r="G211" s="272"/>
      <c r="H211" s="275">
        <v>57.896999999999998</v>
      </c>
      <c r="I211" s="276"/>
      <c r="J211" s="272"/>
      <c r="K211" s="272"/>
      <c r="L211" s="277"/>
      <c r="M211" s="278"/>
      <c r="N211" s="279"/>
      <c r="O211" s="279"/>
      <c r="P211" s="279"/>
      <c r="Q211" s="279"/>
      <c r="R211" s="279"/>
      <c r="S211" s="279"/>
      <c r="T211" s="280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81" t="s">
        <v>195</v>
      </c>
      <c r="AU211" s="281" t="s">
        <v>79</v>
      </c>
      <c r="AV211" s="16" t="s">
        <v>141</v>
      </c>
      <c r="AW211" s="16" t="s">
        <v>31</v>
      </c>
      <c r="AX211" s="16" t="s">
        <v>69</v>
      </c>
      <c r="AY211" s="281" t="s">
        <v>126</v>
      </c>
    </row>
    <row r="212" s="13" customFormat="1">
      <c r="A212" s="13"/>
      <c r="B212" s="239"/>
      <c r="C212" s="240"/>
      <c r="D212" s="228" t="s">
        <v>195</v>
      </c>
      <c r="E212" s="241" t="s">
        <v>19</v>
      </c>
      <c r="F212" s="242" t="s">
        <v>359</v>
      </c>
      <c r="G212" s="240"/>
      <c r="H212" s="243">
        <v>58.049999999999997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195</v>
      </c>
      <c r="AU212" s="249" t="s">
        <v>79</v>
      </c>
      <c r="AV212" s="13" t="s">
        <v>79</v>
      </c>
      <c r="AW212" s="13" t="s">
        <v>31</v>
      </c>
      <c r="AX212" s="13" t="s">
        <v>69</v>
      </c>
      <c r="AY212" s="249" t="s">
        <v>126</v>
      </c>
    </row>
    <row r="213" s="15" customFormat="1">
      <c r="A213" s="15"/>
      <c r="B213" s="260"/>
      <c r="C213" s="261"/>
      <c r="D213" s="228" t="s">
        <v>195</v>
      </c>
      <c r="E213" s="262" t="s">
        <v>19</v>
      </c>
      <c r="F213" s="263" t="s">
        <v>204</v>
      </c>
      <c r="G213" s="261"/>
      <c r="H213" s="264">
        <v>115.947</v>
      </c>
      <c r="I213" s="265"/>
      <c r="J213" s="261"/>
      <c r="K213" s="261"/>
      <c r="L213" s="266"/>
      <c r="M213" s="267"/>
      <c r="N213" s="268"/>
      <c r="O213" s="268"/>
      <c r="P213" s="268"/>
      <c r="Q213" s="268"/>
      <c r="R213" s="268"/>
      <c r="S213" s="268"/>
      <c r="T213" s="26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0" t="s">
        <v>195</v>
      </c>
      <c r="AU213" s="270" t="s">
        <v>79</v>
      </c>
      <c r="AV213" s="15" t="s">
        <v>148</v>
      </c>
      <c r="AW213" s="15" t="s">
        <v>31</v>
      </c>
      <c r="AX213" s="15" t="s">
        <v>77</v>
      </c>
      <c r="AY213" s="270" t="s">
        <v>126</v>
      </c>
    </row>
    <row r="214" s="2" customFormat="1" ht="16.5" customHeight="1">
      <c r="A214" s="41"/>
      <c r="B214" s="42"/>
      <c r="C214" s="282" t="s">
        <v>360</v>
      </c>
      <c r="D214" s="282" t="s">
        <v>361</v>
      </c>
      <c r="E214" s="283" t="s">
        <v>362</v>
      </c>
      <c r="F214" s="284" t="s">
        <v>363</v>
      </c>
      <c r="G214" s="285" t="s">
        <v>322</v>
      </c>
      <c r="H214" s="286">
        <v>231.89400000000001</v>
      </c>
      <c r="I214" s="287"/>
      <c r="J214" s="288">
        <f>ROUND(I214*H214,2)</f>
        <v>0</v>
      </c>
      <c r="K214" s="284" t="s">
        <v>191</v>
      </c>
      <c r="L214" s="289"/>
      <c r="M214" s="290" t="s">
        <v>19</v>
      </c>
      <c r="N214" s="291" t="s">
        <v>40</v>
      </c>
      <c r="O214" s="87"/>
      <c r="P214" s="224">
        <f>O214*H214</f>
        <v>0</v>
      </c>
      <c r="Q214" s="224">
        <v>1</v>
      </c>
      <c r="R214" s="224">
        <f>Q214*H214</f>
        <v>231.89400000000001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230</v>
      </c>
      <c r="AT214" s="226" t="s">
        <v>361</v>
      </c>
      <c r="AU214" s="226" t="s">
        <v>79</v>
      </c>
      <c r="AY214" s="20" t="s">
        <v>126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77</v>
      </c>
      <c r="BK214" s="227">
        <f>ROUND(I214*H214,2)</f>
        <v>0</v>
      </c>
      <c r="BL214" s="20" t="s">
        <v>148</v>
      </c>
      <c r="BM214" s="226" t="s">
        <v>364</v>
      </c>
    </row>
    <row r="215" s="13" customFormat="1">
      <c r="A215" s="13"/>
      <c r="B215" s="239"/>
      <c r="C215" s="240"/>
      <c r="D215" s="228" t="s">
        <v>195</v>
      </c>
      <c r="E215" s="240"/>
      <c r="F215" s="242" t="s">
        <v>365</v>
      </c>
      <c r="G215" s="240"/>
      <c r="H215" s="243">
        <v>231.89400000000001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195</v>
      </c>
      <c r="AU215" s="249" t="s">
        <v>79</v>
      </c>
      <c r="AV215" s="13" t="s">
        <v>79</v>
      </c>
      <c r="AW215" s="13" t="s">
        <v>4</v>
      </c>
      <c r="AX215" s="13" t="s">
        <v>77</v>
      </c>
      <c r="AY215" s="249" t="s">
        <v>126</v>
      </c>
    </row>
    <row r="216" s="2" customFormat="1" ht="37.8" customHeight="1">
      <c r="A216" s="41"/>
      <c r="B216" s="42"/>
      <c r="C216" s="215" t="s">
        <v>366</v>
      </c>
      <c r="D216" s="215" t="s">
        <v>129</v>
      </c>
      <c r="E216" s="216" t="s">
        <v>367</v>
      </c>
      <c r="F216" s="217" t="s">
        <v>368</v>
      </c>
      <c r="G216" s="218" t="s">
        <v>190</v>
      </c>
      <c r="H216" s="219">
        <v>272</v>
      </c>
      <c r="I216" s="220"/>
      <c r="J216" s="221">
        <f>ROUND(I216*H216,2)</f>
        <v>0</v>
      </c>
      <c r="K216" s="217" t="s">
        <v>191</v>
      </c>
      <c r="L216" s="47"/>
      <c r="M216" s="222" t="s">
        <v>19</v>
      </c>
      <c r="N216" s="223" t="s">
        <v>40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148</v>
      </c>
      <c r="AT216" s="226" t="s">
        <v>129</v>
      </c>
      <c r="AU216" s="226" t="s">
        <v>79</v>
      </c>
      <c r="AY216" s="20" t="s">
        <v>126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77</v>
      </c>
      <c r="BK216" s="227">
        <f>ROUND(I216*H216,2)</f>
        <v>0</v>
      </c>
      <c r="BL216" s="20" t="s">
        <v>148</v>
      </c>
      <c r="BM216" s="226" t="s">
        <v>369</v>
      </c>
    </row>
    <row r="217" s="2" customFormat="1">
      <c r="A217" s="41"/>
      <c r="B217" s="42"/>
      <c r="C217" s="43"/>
      <c r="D217" s="237" t="s">
        <v>193</v>
      </c>
      <c r="E217" s="43"/>
      <c r="F217" s="238" t="s">
        <v>370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193</v>
      </c>
      <c r="AU217" s="20" t="s">
        <v>79</v>
      </c>
    </row>
    <row r="218" s="13" customFormat="1">
      <c r="A218" s="13"/>
      <c r="B218" s="239"/>
      <c r="C218" s="240"/>
      <c r="D218" s="228" t="s">
        <v>195</v>
      </c>
      <c r="E218" s="241" t="s">
        <v>19</v>
      </c>
      <c r="F218" s="242" t="s">
        <v>371</v>
      </c>
      <c r="G218" s="240"/>
      <c r="H218" s="243">
        <v>272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195</v>
      </c>
      <c r="AU218" s="249" t="s">
        <v>79</v>
      </c>
      <c r="AV218" s="13" t="s">
        <v>79</v>
      </c>
      <c r="AW218" s="13" t="s">
        <v>31</v>
      </c>
      <c r="AX218" s="13" t="s">
        <v>77</v>
      </c>
      <c r="AY218" s="249" t="s">
        <v>126</v>
      </c>
    </row>
    <row r="219" s="2" customFormat="1" ht="55.5" customHeight="1">
      <c r="A219" s="41"/>
      <c r="B219" s="42"/>
      <c r="C219" s="215" t="s">
        <v>372</v>
      </c>
      <c r="D219" s="215" t="s">
        <v>129</v>
      </c>
      <c r="E219" s="216" t="s">
        <v>373</v>
      </c>
      <c r="F219" s="217" t="s">
        <v>374</v>
      </c>
      <c r="G219" s="218" t="s">
        <v>190</v>
      </c>
      <c r="H219" s="219">
        <v>156</v>
      </c>
      <c r="I219" s="220"/>
      <c r="J219" s="221">
        <f>ROUND(I219*H219,2)</f>
        <v>0</v>
      </c>
      <c r="K219" s="217" t="s">
        <v>191</v>
      </c>
      <c r="L219" s="47"/>
      <c r="M219" s="222" t="s">
        <v>19</v>
      </c>
      <c r="N219" s="223" t="s">
        <v>40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148</v>
      </c>
      <c r="AT219" s="226" t="s">
        <v>129</v>
      </c>
      <c r="AU219" s="226" t="s">
        <v>79</v>
      </c>
      <c r="AY219" s="20" t="s">
        <v>126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77</v>
      </c>
      <c r="BK219" s="227">
        <f>ROUND(I219*H219,2)</f>
        <v>0</v>
      </c>
      <c r="BL219" s="20" t="s">
        <v>148</v>
      </c>
      <c r="BM219" s="226" t="s">
        <v>375</v>
      </c>
    </row>
    <row r="220" s="2" customFormat="1">
      <c r="A220" s="41"/>
      <c r="B220" s="42"/>
      <c r="C220" s="43"/>
      <c r="D220" s="237" t="s">
        <v>193</v>
      </c>
      <c r="E220" s="43"/>
      <c r="F220" s="238" t="s">
        <v>376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193</v>
      </c>
      <c r="AU220" s="20" t="s">
        <v>79</v>
      </c>
    </row>
    <row r="221" s="13" customFormat="1">
      <c r="A221" s="13"/>
      <c r="B221" s="239"/>
      <c r="C221" s="240"/>
      <c r="D221" s="228" t="s">
        <v>195</v>
      </c>
      <c r="E221" s="241" t="s">
        <v>19</v>
      </c>
      <c r="F221" s="242" t="s">
        <v>377</v>
      </c>
      <c r="G221" s="240"/>
      <c r="H221" s="243">
        <v>156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195</v>
      </c>
      <c r="AU221" s="249" t="s">
        <v>79</v>
      </c>
      <c r="AV221" s="13" t="s">
        <v>79</v>
      </c>
      <c r="AW221" s="13" t="s">
        <v>31</v>
      </c>
      <c r="AX221" s="13" t="s">
        <v>77</v>
      </c>
      <c r="AY221" s="249" t="s">
        <v>126</v>
      </c>
    </row>
    <row r="222" s="2" customFormat="1" ht="37.8" customHeight="1">
      <c r="A222" s="41"/>
      <c r="B222" s="42"/>
      <c r="C222" s="215" t="s">
        <v>378</v>
      </c>
      <c r="D222" s="215" t="s">
        <v>129</v>
      </c>
      <c r="E222" s="216" t="s">
        <v>379</v>
      </c>
      <c r="F222" s="217" t="s">
        <v>380</v>
      </c>
      <c r="G222" s="218" t="s">
        <v>190</v>
      </c>
      <c r="H222" s="219">
        <v>156</v>
      </c>
      <c r="I222" s="220"/>
      <c r="J222" s="221">
        <f>ROUND(I222*H222,2)</f>
        <v>0</v>
      </c>
      <c r="K222" s="217" t="s">
        <v>191</v>
      </c>
      <c r="L222" s="47"/>
      <c r="M222" s="222" t="s">
        <v>19</v>
      </c>
      <c r="N222" s="223" t="s">
        <v>40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148</v>
      </c>
      <c r="AT222" s="226" t="s">
        <v>129</v>
      </c>
      <c r="AU222" s="226" t="s">
        <v>79</v>
      </c>
      <c r="AY222" s="20" t="s">
        <v>126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77</v>
      </c>
      <c r="BK222" s="227">
        <f>ROUND(I222*H222,2)</f>
        <v>0</v>
      </c>
      <c r="BL222" s="20" t="s">
        <v>148</v>
      </c>
      <c r="BM222" s="226" t="s">
        <v>381</v>
      </c>
    </row>
    <row r="223" s="2" customFormat="1">
      <c r="A223" s="41"/>
      <c r="B223" s="42"/>
      <c r="C223" s="43"/>
      <c r="D223" s="237" t="s">
        <v>193</v>
      </c>
      <c r="E223" s="43"/>
      <c r="F223" s="238" t="s">
        <v>382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193</v>
      </c>
      <c r="AU223" s="20" t="s">
        <v>79</v>
      </c>
    </row>
    <row r="224" s="13" customFormat="1">
      <c r="A224" s="13"/>
      <c r="B224" s="239"/>
      <c r="C224" s="240"/>
      <c r="D224" s="228" t="s">
        <v>195</v>
      </c>
      <c r="E224" s="241" t="s">
        <v>19</v>
      </c>
      <c r="F224" s="242" t="s">
        <v>383</v>
      </c>
      <c r="G224" s="240"/>
      <c r="H224" s="243">
        <v>103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195</v>
      </c>
      <c r="AU224" s="249" t="s">
        <v>79</v>
      </c>
      <c r="AV224" s="13" t="s">
        <v>79</v>
      </c>
      <c r="AW224" s="13" t="s">
        <v>31</v>
      </c>
      <c r="AX224" s="13" t="s">
        <v>69</v>
      </c>
      <c r="AY224" s="249" t="s">
        <v>126</v>
      </c>
    </row>
    <row r="225" s="13" customFormat="1">
      <c r="A225" s="13"/>
      <c r="B225" s="239"/>
      <c r="C225" s="240"/>
      <c r="D225" s="228" t="s">
        <v>195</v>
      </c>
      <c r="E225" s="241" t="s">
        <v>19</v>
      </c>
      <c r="F225" s="242" t="s">
        <v>384</v>
      </c>
      <c r="G225" s="240"/>
      <c r="H225" s="243">
        <v>53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195</v>
      </c>
      <c r="AU225" s="249" t="s">
        <v>79</v>
      </c>
      <c r="AV225" s="13" t="s">
        <v>79</v>
      </c>
      <c r="AW225" s="13" t="s">
        <v>31</v>
      </c>
      <c r="AX225" s="13" t="s">
        <v>69</v>
      </c>
      <c r="AY225" s="249" t="s">
        <v>126</v>
      </c>
    </row>
    <row r="226" s="15" customFormat="1">
      <c r="A226" s="15"/>
      <c r="B226" s="260"/>
      <c r="C226" s="261"/>
      <c r="D226" s="228" t="s">
        <v>195</v>
      </c>
      <c r="E226" s="262" t="s">
        <v>19</v>
      </c>
      <c r="F226" s="263" t="s">
        <v>204</v>
      </c>
      <c r="G226" s="261"/>
      <c r="H226" s="264">
        <v>156</v>
      </c>
      <c r="I226" s="265"/>
      <c r="J226" s="261"/>
      <c r="K226" s="261"/>
      <c r="L226" s="266"/>
      <c r="M226" s="267"/>
      <c r="N226" s="268"/>
      <c r="O226" s="268"/>
      <c r="P226" s="268"/>
      <c r="Q226" s="268"/>
      <c r="R226" s="268"/>
      <c r="S226" s="268"/>
      <c r="T226" s="26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0" t="s">
        <v>195</v>
      </c>
      <c r="AU226" s="270" t="s">
        <v>79</v>
      </c>
      <c r="AV226" s="15" t="s">
        <v>148</v>
      </c>
      <c r="AW226" s="15" t="s">
        <v>31</v>
      </c>
      <c r="AX226" s="15" t="s">
        <v>77</v>
      </c>
      <c r="AY226" s="270" t="s">
        <v>126</v>
      </c>
    </row>
    <row r="227" s="2" customFormat="1" ht="37.8" customHeight="1">
      <c r="A227" s="41"/>
      <c r="B227" s="42"/>
      <c r="C227" s="215" t="s">
        <v>385</v>
      </c>
      <c r="D227" s="215" t="s">
        <v>129</v>
      </c>
      <c r="E227" s="216" t="s">
        <v>386</v>
      </c>
      <c r="F227" s="217" t="s">
        <v>387</v>
      </c>
      <c r="G227" s="218" t="s">
        <v>190</v>
      </c>
      <c r="H227" s="219">
        <v>428</v>
      </c>
      <c r="I227" s="220"/>
      <c r="J227" s="221">
        <f>ROUND(I227*H227,2)</f>
        <v>0</v>
      </c>
      <c r="K227" s="217" t="s">
        <v>191</v>
      </c>
      <c r="L227" s="47"/>
      <c r="M227" s="222" t="s">
        <v>19</v>
      </c>
      <c r="N227" s="223" t="s">
        <v>40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148</v>
      </c>
      <c r="AT227" s="226" t="s">
        <v>129</v>
      </c>
      <c r="AU227" s="226" t="s">
        <v>79</v>
      </c>
      <c r="AY227" s="20" t="s">
        <v>126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77</v>
      </c>
      <c r="BK227" s="227">
        <f>ROUND(I227*H227,2)</f>
        <v>0</v>
      </c>
      <c r="BL227" s="20" t="s">
        <v>148</v>
      </c>
      <c r="BM227" s="226" t="s">
        <v>388</v>
      </c>
    </row>
    <row r="228" s="2" customFormat="1">
      <c r="A228" s="41"/>
      <c r="B228" s="42"/>
      <c r="C228" s="43"/>
      <c r="D228" s="237" t="s">
        <v>193</v>
      </c>
      <c r="E228" s="43"/>
      <c r="F228" s="238" t="s">
        <v>389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193</v>
      </c>
      <c r="AU228" s="20" t="s">
        <v>79</v>
      </c>
    </row>
    <row r="229" s="13" customFormat="1">
      <c r="A229" s="13"/>
      <c r="B229" s="239"/>
      <c r="C229" s="240"/>
      <c r="D229" s="228" t="s">
        <v>195</v>
      </c>
      <c r="E229" s="241" t="s">
        <v>19</v>
      </c>
      <c r="F229" s="242" t="s">
        <v>390</v>
      </c>
      <c r="G229" s="240"/>
      <c r="H229" s="243">
        <v>428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195</v>
      </c>
      <c r="AU229" s="249" t="s">
        <v>79</v>
      </c>
      <c r="AV229" s="13" t="s">
        <v>79</v>
      </c>
      <c r="AW229" s="13" t="s">
        <v>31</v>
      </c>
      <c r="AX229" s="13" t="s">
        <v>77</v>
      </c>
      <c r="AY229" s="249" t="s">
        <v>126</v>
      </c>
    </row>
    <row r="230" s="2" customFormat="1" ht="33" customHeight="1">
      <c r="A230" s="41"/>
      <c r="B230" s="42"/>
      <c r="C230" s="215" t="s">
        <v>391</v>
      </c>
      <c r="D230" s="215" t="s">
        <v>129</v>
      </c>
      <c r="E230" s="216" t="s">
        <v>392</v>
      </c>
      <c r="F230" s="217" t="s">
        <v>393</v>
      </c>
      <c r="G230" s="218" t="s">
        <v>190</v>
      </c>
      <c r="H230" s="219">
        <v>730.39999999999998</v>
      </c>
      <c r="I230" s="220"/>
      <c r="J230" s="221">
        <f>ROUND(I230*H230,2)</f>
        <v>0</v>
      </c>
      <c r="K230" s="217" t="s">
        <v>191</v>
      </c>
      <c r="L230" s="47"/>
      <c r="M230" s="222" t="s">
        <v>19</v>
      </c>
      <c r="N230" s="223" t="s">
        <v>40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148</v>
      </c>
      <c r="AT230" s="226" t="s">
        <v>129</v>
      </c>
      <c r="AU230" s="226" t="s">
        <v>79</v>
      </c>
      <c r="AY230" s="20" t="s">
        <v>126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77</v>
      </c>
      <c r="BK230" s="227">
        <f>ROUND(I230*H230,2)</f>
        <v>0</v>
      </c>
      <c r="BL230" s="20" t="s">
        <v>148</v>
      </c>
      <c r="BM230" s="226" t="s">
        <v>394</v>
      </c>
    </row>
    <row r="231" s="2" customFormat="1">
      <c r="A231" s="41"/>
      <c r="B231" s="42"/>
      <c r="C231" s="43"/>
      <c r="D231" s="237" t="s">
        <v>193</v>
      </c>
      <c r="E231" s="43"/>
      <c r="F231" s="238" t="s">
        <v>395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193</v>
      </c>
      <c r="AU231" s="20" t="s">
        <v>79</v>
      </c>
    </row>
    <row r="232" s="13" customFormat="1">
      <c r="A232" s="13"/>
      <c r="B232" s="239"/>
      <c r="C232" s="240"/>
      <c r="D232" s="228" t="s">
        <v>195</v>
      </c>
      <c r="E232" s="241" t="s">
        <v>19</v>
      </c>
      <c r="F232" s="242" t="s">
        <v>396</v>
      </c>
      <c r="G232" s="240"/>
      <c r="H232" s="243">
        <v>730.39999999999998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195</v>
      </c>
      <c r="AU232" s="249" t="s">
        <v>79</v>
      </c>
      <c r="AV232" s="13" t="s">
        <v>79</v>
      </c>
      <c r="AW232" s="13" t="s">
        <v>31</v>
      </c>
      <c r="AX232" s="13" t="s">
        <v>77</v>
      </c>
      <c r="AY232" s="249" t="s">
        <v>126</v>
      </c>
    </row>
    <row r="233" s="2" customFormat="1" ht="37.8" customHeight="1">
      <c r="A233" s="41"/>
      <c r="B233" s="42"/>
      <c r="C233" s="215" t="s">
        <v>397</v>
      </c>
      <c r="D233" s="215" t="s">
        <v>129</v>
      </c>
      <c r="E233" s="216" t="s">
        <v>398</v>
      </c>
      <c r="F233" s="217" t="s">
        <v>399</v>
      </c>
      <c r="G233" s="218" t="s">
        <v>190</v>
      </c>
      <c r="H233" s="219">
        <v>272</v>
      </c>
      <c r="I233" s="220"/>
      <c r="J233" s="221">
        <f>ROUND(I233*H233,2)</f>
        <v>0</v>
      </c>
      <c r="K233" s="217" t="s">
        <v>191</v>
      </c>
      <c r="L233" s="47"/>
      <c r="M233" s="222" t="s">
        <v>19</v>
      </c>
      <c r="N233" s="223" t="s">
        <v>40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148</v>
      </c>
      <c r="AT233" s="226" t="s">
        <v>129</v>
      </c>
      <c r="AU233" s="226" t="s">
        <v>79</v>
      </c>
      <c r="AY233" s="20" t="s">
        <v>126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77</v>
      </c>
      <c r="BK233" s="227">
        <f>ROUND(I233*H233,2)</f>
        <v>0</v>
      </c>
      <c r="BL233" s="20" t="s">
        <v>148</v>
      </c>
      <c r="BM233" s="226" t="s">
        <v>400</v>
      </c>
    </row>
    <row r="234" s="2" customFormat="1">
      <c r="A234" s="41"/>
      <c r="B234" s="42"/>
      <c r="C234" s="43"/>
      <c r="D234" s="237" t="s">
        <v>193</v>
      </c>
      <c r="E234" s="43"/>
      <c r="F234" s="238" t="s">
        <v>401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193</v>
      </c>
      <c r="AU234" s="20" t="s">
        <v>79</v>
      </c>
    </row>
    <row r="235" s="13" customFormat="1">
      <c r="A235" s="13"/>
      <c r="B235" s="239"/>
      <c r="C235" s="240"/>
      <c r="D235" s="228" t="s">
        <v>195</v>
      </c>
      <c r="E235" s="241" t="s">
        <v>19</v>
      </c>
      <c r="F235" s="242" t="s">
        <v>371</v>
      </c>
      <c r="G235" s="240"/>
      <c r="H235" s="243">
        <v>272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195</v>
      </c>
      <c r="AU235" s="249" t="s">
        <v>79</v>
      </c>
      <c r="AV235" s="13" t="s">
        <v>79</v>
      </c>
      <c r="AW235" s="13" t="s">
        <v>31</v>
      </c>
      <c r="AX235" s="13" t="s">
        <v>77</v>
      </c>
      <c r="AY235" s="249" t="s">
        <v>126</v>
      </c>
    </row>
    <row r="236" s="2" customFormat="1" ht="16.5" customHeight="1">
      <c r="A236" s="41"/>
      <c r="B236" s="42"/>
      <c r="C236" s="282" t="s">
        <v>402</v>
      </c>
      <c r="D236" s="282" t="s">
        <v>361</v>
      </c>
      <c r="E236" s="283" t="s">
        <v>403</v>
      </c>
      <c r="F236" s="284" t="s">
        <v>404</v>
      </c>
      <c r="G236" s="285" t="s">
        <v>322</v>
      </c>
      <c r="H236" s="286">
        <v>51.072000000000003</v>
      </c>
      <c r="I236" s="287"/>
      <c r="J236" s="288">
        <f>ROUND(I236*H236,2)</f>
        <v>0</v>
      </c>
      <c r="K236" s="284" t="s">
        <v>191</v>
      </c>
      <c r="L236" s="289"/>
      <c r="M236" s="290" t="s">
        <v>19</v>
      </c>
      <c r="N236" s="291" t="s">
        <v>40</v>
      </c>
      <c r="O236" s="87"/>
      <c r="P236" s="224">
        <f>O236*H236</f>
        <v>0</v>
      </c>
      <c r="Q236" s="224">
        <v>1</v>
      </c>
      <c r="R236" s="224">
        <f>Q236*H236</f>
        <v>51.072000000000003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230</v>
      </c>
      <c r="AT236" s="226" t="s">
        <v>361</v>
      </c>
      <c r="AU236" s="226" t="s">
        <v>79</v>
      </c>
      <c r="AY236" s="20" t="s">
        <v>126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77</v>
      </c>
      <c r="BK236" s="227">
        <f>ROUND(I236*H236,2)</f>
        <v>0</v>
      </c>
      <c r="BL236" s="20" t="s">
        <v>148</v>
      </c>
      <c r="BM236" s="226" t="s">
        <v>405</v>
      </c>
    </row>
    <row r="237" s="2" customFormat="1">
      <c r="A237" s="41"/>
      <c r="B237" s="42"/>
      <c r="C237" s="43"/>
      <c r="D237" s="228" t="s">
        <v>135</v>
      </c>
      <c r="E237" s="43"/>
      <c r="F237" s="229" t="s">
        <v>406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135</v>
      </c>
      <c r="AU237" s="20" t="s">
        <v>79</v>
      </c>
    </row>
    <row r="238" s="13" customFormat="1">
      <c r="A238" s="13"/>
      <c r="B238" s="239"/>
      <c r="C238" s="240"/>
      <c r="D238" s="228" t="s">
        <v>195</v>
      </c>
      <c r="E238" s="241" t="s">
        <v>19</v>
      </c>
      <c r="F238" s="242" t="s">
        <v>407</v>
      </c>
      <c r="G238" s="240"/>
      <c r="H238" s="243">
        <v>15.6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195</v>
      </c>
      <c r="AU238" s="249" t="s">
        <v>79</v>
      </c>
      <c r="AV238" s="13" t="s">
        <v>79</v>
      </c>
      <c r="AW238" s="13" t="s">
        <v>31</v>
      </c>
      <c r="AX238" s="13" t="s">
        <v>69</v>
      </c>
      <c r="AY238" s="249" t="s">
        <v>126</v>
      </c>
    </row>
    <row r="239" s="13" customFormat="1">
      <c r="A239" s="13"/>
      <c r="B239" s="239"/>
      <c r="C239" s="240"/>
      <c r="D239" s="228" t="s">
        <v>195</v>
      </c>
      <c r="E239" s="241" t="s">
        <v>19</v>
      </c>
      <c r="F239" s="242" t="s">
        <v>408</v>
      </c>
      <c r="G239" s="240"/>
      <c r="H239" s="243">
        <v>16.32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195</v>
      </c>
      <c r="AU239" s="249" t="s">
        <v>79</v>
      </c>
      <c r="AV239" s="13" t="s">
        <v>79</v>
      </c>
      <c r="AW239" s="13" t="s">
        <v>31</v>
      </c>
      <c r="AX239" s="13" t="s">
        <v>69</v>
      </c>
      <c r="AY239" s="249" t="s">
        <v>126</v>
      </c>
    </row>
    <row r="240" s="15" customFormat="1">
      <c r="A240" s="15"/>
      <c r="B240" s="260"/>
      <c r="C240" s="261"/>
      <c r="D240" s="228" t="s">
        <v>195</v>
      </c>
      <c r="E240" s="262" t="s">
        <v>19</v>
      </c>
      <c r="F240" s="263" t="s">
        <v>204</v>
      </c>
      <c r="G240" s="261"/>
      <c r="H240" s="264">
        <v>31.920000000000002</v>
      </c>
      <c r="I240" s="265"/>
      <c r="J240" s="261"/>
      <c r="K240" s="261"/>
      <c r="L240" s="266"/>
      <c r="M240" s="267"/>
      <c r="N240" s="268"/>
      <c r="O240" s="268"/>
      <c r="P240" s="268"/>
      <c r="Q240" s="268"/>
      <c r="R240" s="268"/>
      <c r="S240" s="268"/>
      <c r="T240" s="26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0" t="s">
        <v>195</v>
      </c>
      <c r="AU240" s="270" t="s">
        <v>79</v>
      </c>
      <c r="AV240" s="15" t="s">
        <v>148</v>
      </c>
      <c r="AW240" s="15" t="s">
        <v>31</v>
      </c>
      <c r="AX240" s="15" t="s">
        <v>77</v>
      </c>
      <c r="AY240" s="270" t="s">
        <v>126</v>
      </c>
    </row>
    <row r="241" s="13" customFormat="1">
      <c r="A241" s="13"/>
      <c r="B241" s="239"/>
      <c r="C241" s="240"/>
      <c r="D241" s="228" t="s">
        <v>195</v>
      </c>
      <c r="E241" s="240"/>
      <c r="F241" s="242" t="s">
        <v>409</v>
      </c>
      <c r="G241" s="240"/>
      <c r="H241" s="243">
        <v>51.072000000000003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195</v>
      </c>
      <c r="AU241" s="249" t="s">
        <v>79</v>
      </c>
      <c r="AV241" s="13" t="s">
        <v>79</v>
      </c>
      <c r="AW241" s="13" t="s">
        <v>4</v>
      </c>
      <c r="AX241" s="13" t="s">
        <v>77</v>
      </c>
      <c r="AY241" s="249" t="s">
        <v>126</v>
      </c>
    </row>
    <row r="242" s="2" customFormat="1" ht="16.5" customHeight="1">
      <c r="A242" s="41"/>
      <c r="B242" s="42"/>
      <c r="C242" s="282" t="s">
        <v>410</v>
      </c>
      <c r="D242" s="282" t="s">
        <v>361</v>
      </c>
      <c r="E242" s="283" t="s">
        <v>411</v>
      </c>
      <c r="F242" s="284" t="s">
        <v>412</v>
      </c>
      <c r="G242" s="285" t="s">
        <v>413</v>
      </c>
      <c r="H242" s="286">
        <v>8.5600000000000005</v>
      </c>
      <c r="I242" s="287"/>
      <c r="J242" s="288">
        <f>ROUND(I242*H242,2)</f>
        <v>0</v>
      </c>
      <c r="K242" s="284" t="s">
        <v>191</v>
      </c>
      <c r="L242" s="289"/>
      <c r="M242" s="290" t="s">
        <v>19</v>
      </c>
      <c r="N242" s="291" t="s">
        <v>40</v>
      </c>
      <c r="O242" s="87"/>
      <c r="P242" s="224">
        <f>O242*H242</f>
        <v>0</v>
      </c>
      <c r="Q242" s="224">
        <v>0.001</v>
      </c>
      <c r="R242" s="224">
        <f>Q242*H242</f>
        <v>0.0085599999999999999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230</v>
      </c>
      <c r="AT242" s="226" t="s">
        <v>361</v>
      </c>
      <c r="AU242" s="226" t="s">
        <v>79</v>
      </c>
      <c r="AY242" s="20" t="s">
        <v>126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77</v>
      </c>
      <c r="BK242" s="227">
        <f>ROUND(I242*H242,2)</f>
        <v>0</v>
      </c>
      <c r="BL242" s="20" t="s">
        <v>148</v>
      </c>
      <c r="BM242" s="226" t="s">
        <v>414</v>
      </c>
    </row>
    <row r="243" s="13" customFormat="1">
      <c r="A243" s="13"/>
      <c r="B243" s="239"/>
      <c r="C243" s="240"/>
      <c r="D243" s="228" t="s">
        <v>195</v>
      </c>
      <c r="E243" s="241" t="s">
        <v>19</v>
      </c>
      <c r="F243" s="242" t="s">
        <v>371</v>
      </c>
      <c r="G243" s="240"/>
      <c r="H243" s="243">
        <v>272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195</v>
      </c>
      <c r="AU243" s="249" t="s">
        <v>79</v>
      </c>
      <c r="AV243" s="13" t="s">
        <v>79</v>
      </c>
      <c r="AW243" s="13" t="s">
        <v>31</v>
      </c>
      <c r="AX243" s="13" t="s">
        <v>69</v>
      </c>
      <c r="AY243" s="249" t="s">
        <v>126</v>
      </c>
    </row>
    <row r="244" s="13" customFormat="1">
      <c r="A244" s="13"/>
      <c r="B244" s="239"/>
      <c r="C244" s="240"/>
      <c r="D244" s="228" t="s">
        <v>195</v>
      </c>
      <c r="E244" s="241" t="s">
        <v>19</v>
      </c>
      <c r="F244" s="242" t="s">
        <v>377</v>
      </c>
      <c r="G244" s="240"/>
      <c r="H244" s="243">
        <v>156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195</v>
      </c>
      <c r="AU244" s="249" t="s">
        <v>79</v>
      </c>
      <c r="AV244" s="13" t="s">
        <v>79</v>
      </c>
      <c r="AW244" s="13" t="s">
        <v>31</v>
      </c>
      <c r="AX244" s="13" t="s">
        <v>69</v>
      </c>
      <c r="AY244" s="249" t="s">
        <v>126</v>
      </c>
    </row>
    <row r="245" s="15" customFormat="1">
      <c r="A245" s="15"/>
      <c r="B245" s="260"/>
      <c r="C245" s="261"/>
      <c r="D245" s="228" t="s">
        <v>195</v>
      </c>
      <c r="E245" s="262" t="s">
        <v>19</v>
      </c>
      <c r="F245" s="263" t="s">
        <v>204</v>
      </c>
      <c r="G245" s="261"/>
      <c r="H245" s="264">
        <v>428</v>
      </c>
      <c r="I245" s="265"/>
      <c r="J245" s="261"/>
      <c r="K245" s="261"/>
      <c r="L245" s="266"/>
      <c r="M245" s="267"/>
      <c r="N245" s="268"/>
      <c r="O245" s="268"/>
      <c r="P245" s="268"/>
      <c r="Q245" s="268"/>
      <c r="R245" s="268"/>
      <c r="S245" s="268"/>
      <c r="T245" s="26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0" t="s">
        <v>195</v>
      </c>
      <c r="AU245" s="270" t="s">
        <v>79</v>
      </c>
      <c r="AV245" s="15" t="s">
        <v>148</v>
      </c>
      <c r="AW245" s="15" t="s">
        <v>31</v>
      </c>
      <c r="AX245" s="15" t="s">
        <v>77</v>
      </c>
      <c r="AY245" s="270" t="s">
        <v>126</v>
      </c>
    </row>
    <row r="246" s="13" customFormat="1">
      <c r="A246" s="13"/>
      <c r="B246" s="239"/>
      <c r="C246" s="240"/>
      <c r="D246" s="228" t="s">
        <v>195</v>
      </c>
      <c r="E246" s="240"/>
      <c r="F246" s="242" t="s">
        <v>415</v>
      </c>
      <c r="G246" s="240"/>
      <c r="H246" s="243">
        <v>8.5600000000000005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195</v>
      </c>
      <c r="AU246" s="249" t="s">
        <v>79</v>
      </c>
      <c r="AV246" s="13" t="s">
        <v>79</v>
      </c>
      <c r="AW246" s="13" t="s">
        <v>4</v>
      </c>
      <c r="AX246" s="13" t="s">
        <v>77</v>
      </c>
      <c r="AY246" s="249" t="s">
        <v>126</v>
      </c>
    </row>
    <row r="247" s="2" customFormat="1" ht="24.15" customHeight="1">
      <c r="A247" s="41"/>
      <c r="B247" s="42"/>
      <c r="C247" s="215" t="s">
        <v>416</v>
      </c>
      <c r="D247" s="215" t="s">
        <v>129</v>
      </c>
      <c r="E247" s="216" t="s">
        <v>417</v>
      </c>
      <c r="F247" s="217" t="s">
        <v>418</v>
      </c>
      <c r="G247" s="218" t="s">
        <v>190</v>
      </c>
      <c r="H247" s="219">
        <v>156</v>
      </c>
      <c r="I247" s="220"/>
      <c r="J247" s="221">
        <f>ROUND(I247*H247,2)</f>
        <v>0</v>
      </c>
      <c r="K247" s="217" t="s">
        <v>191</v>
      </c>
      <c r="L247" s="47"/>
      <c r="M247" s="222" t="s">
        <v>19</v>
      </c>
      <c r="N247" s="223" t="s">
        <v>40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148</v>
      </c>
      <c r="AT247" s="226" t="s">
        <v>129</v>
      </c>
      <c r="AU247" s="226" t="s">
        <v>79</v>
      </c>
      <c r="AY247" s="20" t="s">
        <v>126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77</v>
      </c>
      <c r="BK247" s="227">
        <f>ROUND(I247*H247,2)</f>
        <v>0</v>
      </c>
      <c r="BL247" s="20" t="s">
        <v>148</v>
      </c>
      <c r="BM247" s="226" t="s">
        <v>419</v>
      </c>
    </row>
    <row r="248" s="2" customFormat="1">
      <c r="A248" s="41"/>
      <c r="B248" s="42"/>
      <c r="C248" s="43"/>
      <c r="D248" s="237" t="s">
        <v>193</v>
      </c>
      <c r="E248" s="43"/>
      <c r="F248" s="238" t="s">
        <v>420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193</v>
      </c>
      <c r="AU248" s="20" t="s">
        <v>79</v>
      </c>
    </row>
    <row r="249" s="13" customFormat="1">
      <c r="A249" s="13"/>
      <c r="B249" s="239"/>
      <c r="C249" s="240"/>
      <c r="D249" s="228" t="s">
        <v>195</v>
      </c>
      <c r="E249" s="241" t="s">
        <v>19</v>
      </c>
      <c r="F249" s="242" t="s">
        <v>377</v>
      </c>
      <c r="G249" s="240"/>
      <c r="H249" s="243">
        <v>156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195</v>
      </c>
      <c r="AU249" s="249" t="s">
        <v>79</v>
      </c>
      <c r="AV249" s="13" t="s">
        <v>79</v>
      </c>
      <c r="AW249" s="13" t="s">
        <v>31</v>
      </c>
      <c r="AX249" s="13" t="s">
        <v>77</v>
      </c>
      <c r="AY249" s="249" t="s">
        <v>126</v>
      </c>
    </row>
    <row r="250" s="2" customFormat="1" ht="49.05" customHeight="1">
      <c r="A250" s="41"/>
      <c r="B250" s="42"/>
      <c r="C250" s="215" t="s">
        <v>421</v>
      </c>
      <c r="D250" s="215" t="s">
        <v>129</v>
      </c>
      <c r="E250" s="216" t="s">
        <v>422</v>
      </c>
      <c r="F250" s="217" t="s">
        <v>423</v>
      </c>
      <c r="G250" s="218" t="s">
        <v>190</v>
      </c>
      <c r="H250" s="219">
        <v>428</v>
      </c>
      <c r="I250" s="220"/>
      <c r="J250" s="221">
        <f>ROUND(I250*H250,2)</f>
        <v>0</v>
      </c>
      <c r="K250" s="217" t="s">
        <v>191</v>
      </c>
      <c r="L250" s="47"/>
      <c r="M250" s="222" t="s">
        <v>19</v>
      </c>
      <c r="N250" s="223" t="s">
        <v>40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148</v>
      </c>
      <c r="AT250" s="226" t="s">
        <v>129</v>
      </c>
      <c r="AU250" s="226" t="s">
        <v>79</v>
      </c>
      <c r="AY250" s="20" t="s">
        <v>126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77</v>
      </c>
      <c r="BK250" s="227">
        <f>ROUND(I250*H250,2)</f>
        <v>0</v>
      </c>
      <c r="BL250" s="20" t="s">
        <v>148</v>
      </c>
      <c r="BM250" s="226" t="s">
        <v>424</v>
      </c>
    </row>
    <row r="251" s="2" customFormat="1">
      <c r="A251" s="41"/>
      <c r="B251" s="42"/>
      <c r="C251" s="43"/>
      <c r="D251" s="237" t="s">
        <v>193</v>
      </c>
      <c r="E251" s="43"/>
      <c r="F251" s="238" t="s">
        <v>425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193</v>
      </c>
      <c r="AU251" s="20" t="s">
        <v>79</v>
      </c>
    </row>
    <row r="252" s="13" customFormat="1">
      <c r="A252" s="13"/>
      <c r="B252" s="239"/>
      <c r="C252" s="240"/>
      <c r="D252" s="228" t="s">
        <v>195</v>
      </c>
      <c r="E252" s="241" t="s">
        <v>19</v>
      </c>
      <c r="F252" s="242" t="s">
        <v>390</v>
      </c>
      <c r="G252" s="240"/>
      <c r="H252" s="243">
        <v>428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195</v>
      </c>
      <c r="AU252" s="249" t="s">
        <v>79</v>
      </c>
      <c r="AV252" s="13" t="s">
        <v>79</v>
      </c>
      <c r="AW252" s="13" t="s">
        <v>31</v>
      </c>
      <c r="AX252" s="13" t="s">
        <v>77</v>
      </c>
      <c r="AY252" s="249" t="s">
        <v>126</v>
      </c>
    </row>
    <row r="253" s="2" customFormat="1" ht="24.15" customHeight="1">
      <c r="A253" s="41"/>
      <c r="B253" s="42"/>
      <c r="C253" s="215" t="s">
        <v>426</v>
      </c>
      <c r="D253" s="215" t="s">
        <v>129</v>
      </c>
      <c r="E253" s="216" t="s">
        <v>427</v>
      </c>
      <c r="F253" s="217" t="s">
        <v>428</v>
      </c>
      <c r="G253" s="218" t="s">
        <v>322</v>
      </c>
      <c r="H253" s="219">
        <v>0.0089999999999999993</v>
      </c>
      <c r="I253" s="220"/>
      <c r="J253" s="221">
        <f>ROUND(I253*H253,2)</f>
        <v>0</v>
      </c>
      <c r="K253" s="217" t="s">
        <v>191</v>
      </c>
      <c r="L253" s="47"/>
      <c r="M253" s="222" t="s">
        <v>19</v>
      </c>
      <c r="N253" s="223" t="s">
        <v>40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148</v>
      </c>
      <c r="AT253" s="226" t="s">
        <v>129</v>
      </c>
      <c r="AU253" s="226" t="s">
        <v>79</v>
      </c>
      <c r="AY253" s="20" t="s">
        <v>126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77</v>
      </c>
      <c r="BK253" s="227">
        <f>ROUND(I253*H253,2)</f>
        <v>0</v>
      </c>
      <c r="BL253" s="20" t="s">
        <v>148</v>
      </c>
      <c r="BM253" s="226" t="s">
        <v>429</v>
      </c>
    </row>
    <row r="254" s="2" customFormat="1">
      <c r="A254" s="41"/>
      <c r="B254" s="42"/>
      <c r="C254" s="43"/>
      <c r="D254" s="237" t="s">
        <v>193</v>
      </c>
      <c r="E254" s="43"/>
      <c r="F254" s="238" t="s">
        <v>430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193</v>
      </c>
      <c r="AU254" s="20" t="s">
        <v>79</v>
      </c>
    </row>
    <row r="255" s="13" customFormat="1">
      <c r="A255" s="13"/>
      <c r="B255" s="239"/>
      <c r="C255" s="240"/>
      <c r="D255" s="228" t="s">
        <v>195</v>
      </c>
      <c r="E255" s="240"/>
      <c r="F255" s="242" t="s">
        <v>431</v>
      </c>
      <c r="G255" s="240"/>
      <c r="H255" s="243">
        <v>0.0089999999999999993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195</v>
      </c>
      <c r="AU255" s="249" t="s">
        <v>79</v>
      </c>
      <c r="AV255" s="13" t="s">
        <v>79</v>
      </c>
      <c r="AW255" s="13" t="s">
        <v>4</v>
      </c>
      <c r="AX255" s="13" t="s">
        <v>77</v>
      </c>
      <c r="AY255" s="249" t="s">
        <v>126</v>
      </c>
    </row>
    <row r="256" s="2" customFormat="1" ht="16.5" customHeight="1">
      <c r="A256" s="41"/>
      <c r="B256" s="42"/>
      <c r="C256" s="282" t="s">
        <v>432</v>
      </c>
      <c r="D256" s="282" t="s">
        <v>361</v>
      </c>
      <c r="E256" s="283" t="s">
        <v>433</v>
      </c>
      <c r="F256" s="284" t="s">
        <v>434</v>
      </c>
      <c r="G256" s="285" t="s">
        <v>413</v>
      </c>
      <c r="H256" s="286">
        <v>8.5600000000000005</v>
      </c>
      <c r="I256" s="287"/>
      <c r="J256" s="288">
        <f>ROUND(I256*H256,2)</f>
        <v>0</v>
      </c>
      <c r="K256" s="284" t="s">
        <v>191</v>
      </c>
      <c r="L256" s="289"/>
      <c r="M256" s="290" t="s">
        <v>19</v>
      </c>
      <c r="N256" s="291" t="s">
        <v>40</v>
      </c>
      <c r="O256" s="87"/>
      <c r="P256" s="224">
        <f>O256*H256</f>
        <v>0</v>
      </c>
      <c r="Q256" s="224">
        <v>0.001</v>
      </c>
      <c r="R256" s="224">
        <f>Q256*H256</f>
        <v>0.0085599999999999999</v>
      </c>
      <c r="S256" s="224">
        <v>0</v>
      </c>
      <c r="T256" s="225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230</v>
      </c>
      <c r="AT256" s="226" t="s">
        <v>361</v>
      </c>
      <c r="AU256" s="226" t="s">
        <v>79</v>
      </c>
      <c r="AY256" s="20" t="s">
        <v>126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77</v>
      </c>
      <c r="BK256" s="227">
        <f>ROUND(I256*H256,2)</f>
        <v>0</v>
      </c>
      <c r="BL256" s="20" t="s">
        <v>148</v>
      </c>
      <c r="BM256" s="226" t="s">
        <v>435</v>
      </c>
    </row>
    <row r="257" s="13" customFormat="1">
      <c r="A257" s="13"/>
      <c r="B257" s="239"/>
      <c r="C257" s="240"/>
      <c r="D257" s="228" t="s">
        <v>195</v>
      </c>
      <c r="E257" s="241" t="s">
        <v>19</v>
      </c>
      <c r="F257" s="242" t="s">
        <v>436</v>
      </c>
      <c r="G257" s="240"/>
      <c r="H257" s="243">
        <v>8.5600000000000005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195</v>
      </c>
      <c r="AU257" s="249" t="s">
        <v>79</v>
      </c>
      <c r="AV257" s="13" t="s">
        <v>79</v>
      </c>
      <c r="AW257" s="13" t="s">
        <v>31</v>
      </c>
      <c r="AX257" s="13" t="s">
        <v>77</v>
      </c>
      <c r="AY257" s="249" t="s">
        <v>126</v>
      </c>
    </row>
    <row r="258" s="2" customFormat="1" ht="21.75" customHeight="1">
      <c r="A258" s="41"/>
      <c r="B258" s="42"/>
      <c r="C258" s="215" t="s">
        <v>437</v>
      </c>
      <c r="D258" s="215" t="s">
        <v>129</v>
      </c>
      <c r="E258" s="216" t="s">
        <v>438</v>
      </c>
      <c r="F258" s="217" t="s">
        <v>439</v>
      </c>
      <c r="G258" s="218" t="s">
        <v>190</v>
      </c>
      <c r="H258" s="219">
        <v>156</v>
      </c>
      <c r="I258" s="220"/>
      <c r="J258" s="221">
        <f>ROUND(I258*H258,2)</f>
        <v>0</v>
      </c>
      <c r="K258" s="217" t="s">
        <v>191</v>
      </c>
      <c r="L258" s="47"/>
      <c r="M258" s="222" t="s">
        <v>19</v>
      </c>
      <c r="N258" s="223" t="s">
        <v>40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148</v>
      </c>
      <c r="AT258" s="226" t="s">
        <v>129</v>
      </c>
      <c r="AU258" s="226" t="s">
        <v>79</v>
      </c>
      <c r="AY258" s="20" t="s">
        <v>126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77</v>
      </c>
      <c r="BK258" s="227">
        <f>ROUND(I258*H258,2)</f>
        <v>0</v>
      </c>
      <c r="BL258" s="20" t="s">
        <v>148</v>
      </c>
      <c r="BM258" s="226" t="s">
        <v>440</v>
      </c>
    </row>
    <row r="259" s="2" customFormat="1">
      <c r="A259" s="41"/>
      <c r="B259" s="42"/>
      <c r="C259" s="43"/>
      <c r="D259" s="237" t="s">
        <v>193</v>
      </c>
      <c r="E259" s="43"/>
      <c r="F259" s="238" t="s">
        <v>441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193</v>
      </c>
      <c r="AU259" s="20" t="s">
        <v>79</v>
      </c>
    </row>
    <row r="260" s="13" customFormat="1">
      <c r="A260" s="13"/>
      <c r="B260" s="239"/>
      <c r="C260" s="240"/>
      <c r="D260" s="228" t="s">
        <v>195</v>
      </c>
      <c r="E260" s="241" t="s">
        <v>19</v>
      </c>
      <c r="F260" s="242" t="s">
        <v>377</v>
      </c>
      <c r="G260" s="240"/>
      <c r="H260" s="243">
        <v>156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195</v>
      </c>
      <c r="AU260" s="249" t="s">
        <v>79</v>
      </c>
      <c r="AV260" s="13" t="s">
        <v>79</v>
      </c>
      <c r="AW260" s="13" t="s">
        <v>31</v>
      </c>
      <c r="AX260" s="13" t="s">
        <v>77</v>
      </c>
      <c r="AY260" s="249" t="s">
        <v>126</v>
      </c>
    </row>
    <row r="261" s="2" customFormat="1" ht="24.15" customHeight="1">
      <c r="A261" s="41"/>
      <c r="B261" s="42"/>
      <c r="C261" s="215" t="s">
        <v>442</v>
      </c>
      <c r="D261" s="215" t="s">
        <v>129</v>
      </c>
      <c r="E261" s="216" t="s">
        <v>443</v>
      </c>
      <c r="F261" s="217" t="s">
        <v>444</v>
      </c>
      <c r="G261" s="218" t="s">
        <v>190</v>
      </c>
      <c r="H261" s="219">
        <v>156</v>
      </c>
      <c r="I261" s="220"/>
      <c r="J261" s="221">
        <f>ROUND(I261*H261,2)</f>
        <v>0</v>
      </c>
      <c r="K261" s="217" t="s">
        <v>191</v>
      </c>
      <c r="L261" s="47"/>
      <c r="M261" s="222" t="s">
        <v>19</v>
      </c>
      <c r="N261" s="223" t="s">
        <v>40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148</v>
      </c>
      <c r="AT261" s="226" t="s">
        <v>129</v>
      </c>
      <c r="AU261" s="226" t="s">
        <v>79</v>
      </c>
      <c r="AY261" s="20" t="s">
        <v>126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77</v>
      </c>
      <c r="BK261" s="227">
        <f>ROUND(I261*H261,2)</f>
        <v>0</v>
      </c>
      <c r="BL261" s="20" t="s">
        <v>148</v>
      </c>
      <c r="BM261" s="226" t="s">
        <v>445</v>
      </c>
    </row>
    <row r="262" s="2" customFormat="1">
      <c r="A262" s="41"/>
      <c r="B262" s="42"/>
      <c r="C262" s="43"/>
      <c r="D262" s="237" t="s">
        <v>193</v>
      </c>
      <c r="E262" s="43"/>
      <c r="F262" s="238" t="s">
        <v>446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193</v>
      </c>
      <c r="AU262" s="20" t="s">
        <v>79</v>
      </c>
    </row>
    <row r="263" s="13" customFormat="1">
      <c r="A263" s="13"/>
      <c r="B263" s="239"/>
      <c r="C263" s="240"/>
      <c r="D263" s="228" t="s">
        <v>195</v>
      </c>
      <c r="E263" s="241" t="s">
        <v>19</v>
      </c>
      <c r="F263" s="242" t="s">
        <v>377</v>
      </c>
      <c r="G263" s="240"/>
      <c r="H263" s="243">
        <v>156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195</v>
      </c>
      <c r="AU263" s="249" t="s">
        <v>79</v>
      </c>
      <c r="AV263" s="13" t="s">
        <v>79</v>
      </c>
      <c r="AW263" s="13" t="s">
        <v>31</v>
      </c>
      <c r="AX263" s="13" t="s">
        <v>77</v>
      </c>
      <c r="AY263" s="249" t="s">
        <v>126</v>
      </c>
    </row>
    <row r="264" s="12" customFormat="1" ht="22.8" customHeight="1">
      <c r="A264" s="12"/>
      <c r="B264" s="199"/>
      <c r="C264" s="200"/>
      <c r="D264" s="201" t="s">
        <v>68</v>
      </c>
      <c r="E264" s="213" t="s">
        <v>79</v>
      </c>
      <c r="F264" s="213" t="s">
        <v>447</v>
      </c>
      <c r="G264" s="200"/>
      <c r="H264" s="200"/>
      <c r="I264" s="203"/>
      <c r="J264" s="214">
        <f>BK264</f>
        <v>0</v>
      </c>
      <c r="K264" s="200"/>
      <c r="L264" s="205"/>
      <c r="M264" s="206"/>
      <c r="N264" s="207"/>
      <c r="O264" s="207"/>
      <c r="P264" s="208">
        <f>SUM(P265:P278)</f>
        <v>0</v>
      </c>
      <c r="Q264" s="207"/>
      <c r="R264" s="208">
        <f>SUM(R265:R278)</f>
        <v>11.251620000000001</v>
      </c>
      <c r="S264" s="207"/>
      <c r="T264" s="209">
        <f>SUM(T265:T278)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0" t="s">
        <v>77</v>
      </c>
      <c r="AT264" s="211" t="s">
        <v>68</v>
      </c>
      <c r="AU264" s="211" t="s">
        <v>77</v>
      </c>
      <c r="AY264" s="210" t="s">
        <v>126</v>
      </c>
      <c r="BK264" s="212">
        <f>SUM(BK265:BK278)</f>
        <v>0</v>
      </c>
    </row>
    <row r="265" s="2" customFormat="1" ht="44.25" customHeight="1">
      <c r="A265" s="41"/>
      <c r="B265" s="42"/>
      <c r="C265" s="215" t="s">
        <v>448</v>
      </c>
      <c r="D265" s="215" t="s">
        <v>129</v>
      </c>
      <c r="E265" s="216" t="s">
        <v>449</v>
      </c>
      <c r="F265" s="217" t="s">
        <v>450</v>
      </c>
      <c r="G265" s="218" t="s">
        <v>258</v>
      </c>
      <c r="H265" s="219">
        <v>24</v>
      </c>
      <c r="I265" s="220"/>
      <c r="J265" s="221">
        <f>ROUND(I265*H265,2)</f>
        <v>0</v>
      </c>
      <c r="K265" s="217" t="s">
        <v>191</v>
      </c>
      <c r="L265" s="47"/>
      <c r="M265" s="222" t="s">
        <v>19</v>
      </c>
      <c r="N265" s="223" t="s">
        <v>40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148</v>
      </c>
      <c r="AT265" s="226" t="s">
        <v>129</v>
      </c>
      <c r="AU265" s="226" t="s">
        <v>79</v>
      </c>
      <c r="AY265" s="20" t="s">
        <v>126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77</v>
      </c>
      <c r="BK265" s="227">
        <f>ROUND(I265*H265,2)</f>
        <v>0</v>
      </c>
      <c r="BL265" s="20" t="s">
        <v>148</v>
      </c>
      <c r="BM265" s="226" t="s">
        <v>451</v>
      </c>
    </row>
    <row r="266" s="2" customFormat="1">
      <c r="A266" s="41"/>
      <c r="B266" s="42"/>
      <c r="C266" s="43"/>
      <c r="D266" s="237" t="s">
        <v>193</v>
      </c>
      <c r="E266" s="43"/>
      <c r="F266" s="238" t="s">
        <v>452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193</v>
      </c>
      <c r="AU266" s="20" t="s">
        <v>79</v>
      </c>
    </row>
    <row r="267" s="13" customFormat="1">
      <c r="A267" s="13"/>
      <c r="B267" s="239"/>
      <c r="C267" s="240"/>
      <c r="D267" s="228" t="s">
        <v>195</v>
      </c>
      <c r="E267" s="241" t="s">
        <v>19</v>
      </c>
      <c r="F267" s="242" t="s">
        <v>453</v>
      </c>
      <c r="G267" s="240"/>
      <c r="H267" s="243">
        <v>24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195</v>
      </c>
      <c r="AU267" s="249" t="s">
        <v>79</v>
      </c>
      <c r="AV267" s="13" t="s">
        <v>79</v>
      </c>
      <c r="AW267" s="13" t="s">
        <v>31</v>
      </c>
      <c r="AX267" s="13" t="s">
        <v>77</v>
      </c>
      <c r="AY267" s="249" t="s">
        <v>126</v>
      </c>
    </row>
    <row r="268" s="2" customFormat="1" ht="55.5" customHeight="1">
      <c r="A268" s="41"/>
      <c r="B268" s="42"/>
      <c r="C268" s="215" t="s">
        <v>454</v>
      </c>
      <c r="D268" s="215" t="s">
        <v>129</v>
      </c>
      <c r="E268" s="216" t="s">
        <v>455</v>
      </c>
      <c r="F268" s="217" t="s">
        <v>456</v>
      </c>
      <c r="G268" s="218" t="s">
        <v>190</v>
      </c>
      <c r="H268" s="219">
        <v>240</v>
      </c>
      <c r="I268" s="220"/>
      <c r="J268" s="221">
        <f>ROUND(I268*H268,2)</f>
        <v>0</v>
      </c>
      <c r="K268" s="217" t="s">
        <v>191</v>
      </c>
      <c r="L268" s="47"/>
      <c r="M268" s="222" t="s">
        <v>19</v>
      </c>
      <c r="N268" s="223" t="s">
        <v>40</v>
      </c>
      <c r="O268" s="87"/>
      <c r="P268" s="224">
        <f>O268*H268</f>
        <v>0</v>
      </c>
      <c r="Q268" s="224">
        <v>0.00031</v>
      </c>
      <c r="R268" s="224">
        <f>Q268*H268</f>
        <v>0.074399999999999994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148</v>
      </c>
      <c r="AT268" s="226" t="s">
        <v>129</v>
      </c>
      <c r="AU268" s="226" t="s">
        <v>79</v>
      </c>
      <c r="AY268" s="20" t="s">
        <v>126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77</v>
      </c>
      <c r="BK268" s="227">
        <f>ROUND(I268*H268,2)</f>
        <v>0</v>
      </c>
      <c r="BL268" s="20" t="s">
        <v>148</v>
      </c>
      <c r="BM268" s="226" t="s">
        <v>457</v>
      </c>
    </row>
    <row r="269" s="2" customFormat="1">
      <c r="A269" s="41"/>
      <c r="B269" s="42"/>
      <c r="C269" s="43"/>
      <c r="D269" s="237" t="s">
        <v>193</v>
      </c>
      <c r="E269" s="43"/>
      <c r="F269" s="238" t="s">
        <v>458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193</v>
      </c>
      <c r="AU269" s="20" t="s">
        <v>79</v>
      </c>
    </row>
    <row r="270" s="2" customFormat="1" ht="24.15" customHeight="1">
      <c r="A270" s="41"/>
      <c r="B270" s="42"/>
      <c r="C270" s="282" t="s">
        <v>459</v>
      </c>
      <c r="D270" s="282" t="s">
        <v>361</v>
      </c>
      <c r="E270" s="283" t="s">
        <v>460</v>
      </c>
      <c r="F270" s="284" t="s">
        <v>461</v>
      </c>
      <c r="G270" s="285" t="s">
        <v>190</v>
      </c>
      <c r="H270" s="286">
        <v>284.27999999999997</v>
      </c>
      <c r="I270" s="287"/>
      <c r="J270" s="288">
        <f>ROUND(I270*H270,2)</f>
        <v>0</v>
      </c>
      <c r="K270" s="284" t="s">
        <v>191</v>
      </c>
      <c r="L270" s="289"/>
      <c r="M270" s="290" t="s">
        <v>19</v>
      </c>
      <c r="N270" s="291" t="s">
        <v>40</v>
      </c>
      <c r="O270" s="87"/>
      <c r="P270" s="224">
        <f>O270*H270</f>
        <v>0</v>
      </c>
      <c r="Q270" s="224">
        <v>0.00029999999999999997</v>
      </c>
      <c r="R270" s="224">
        <f>Q270*H270</f>
        <v>0.085283999999999985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230</v>
      </c>
      <c r="AT270" s="226" t="s">
        <v>361</v>
      </c>
      <c r="AU270" s="226" t="s">
        <v>79</v>
      </c>
      <c r="AY270" s="20" t="s">
        <v>126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77</v>
      </c>
      <c r="BK270" s="227">
        <f>ROUND(I270*H270,2)</f>
        <v>0</v>
      </c>
      <c r="BL270" s="20" t="s">
        <v>148</v>
      </c>
      <c r="BM270" s="226" t="s">
        <v>462</v>
      </c>
    </row>
    <row r="271" s="13" customFormat="1">
      <c r="A271" s="13"/>
      <c r="B271" s="239"/>
      <c r="C271" s="240"/>
      <c r="D271" s="228" t="s">
        <v>195</v>
      </c>
      <c r="E271" s="241" t="s">
        <v>19</v>
      </c>
      <c r="F271" s="242" t="s">
        <v>463</v>
      </c>
      <c r="G271" s="240"/>
      <c r="H271" s="243">
        <v>240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195</v>
      </c>
      <c r="AU271" s="249" t="s">
        <v>79</v>
      </c>
      <c r="AV271" s="13" t="s">
        <v>79</v>
      </c>
      <c r="AW271" s="13" t="s">
        <v>31</v>
      </c>
      <c r="AX271" s="13" t="s">
        <v>77</v>
      </c>
      <c r="AY271" s="249" t="s">
        <v>126</v>
      </c>
    </row>
    <row r="272" s="13" customFormat="1">
      <c r="A272" s="13"/>
      <c r="B272" s="239"/>
      <c r="C272" s="240"/>
      <c r="D272" s="228" t="s">
        <v>195</v>
      </c>
      <c r="E272" s="240"/>
      <c r="F272" s="242" t="s">
        <v>464</v>
      </c>
      <c r="G272" s="240"/>
      <c r="H272" s="243">
        <v>284.27999999999997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195</v>
      </c>
      <c r="AU272" s="249" t="s">
        <v>79</v>
      </c>
      <c r="AV272" s="13" t="s">
        <v>79</v>
      </c>
      <c r="AW272" s="13" t="s">
        <v>4</v>
      </c>
      <c r="AX272" s="13" t="s">
        <v>77</v>
      </c>
      <c r="AY272" s="249" t="s">
        <v>126</v>
      </c>
    </row>
    <row r="273" s="2" customFormat="1" ht="16.5" customHeight="1">
      <c r="A273" s="41"/>
      <c r="B273" s="42"/>
      <c r="C273" s="215" t="s">
        <v>465</v>
      </c>
      <c r="D273" s="215" t="s">
        <v>129</v>
      </c>
      <c r="E273" s="216" t="s">
        <v>466</v>
      </c>
      <c r="F273" s="217" t="s">
        <v>467</v>
      </c>
      <c r="G273" s="218" t="s">
        <v>258</v>
      </c>
      <c r="H273" s="219">
        <v>4.7999999999999998</v>
      </c>
      <c r="I273" s="220"/>
      <c r="J273" s="221">
        <f>ROUND(I273*H273,2)</f>
        <v>0</v>
      </c>
      <c r="K273" s="217" t="s">
        <v>191</v>
      </c>
      <c r="L273" s="47"/>
      <c r="M273" s="222" t="s">
        <v>19</v>
      </c>
      <c r="N273" s="223" t="s">
        <v>40</v>
      </c>
      <c r="O273" s="87"/>
      <c r="P273" s="224">
        <f>O273*H273</f>
        <v>0</v>
      </c>
      <c r="Q273" s="224">
        <v>2.3010199999999998</v>
      </c>
      <c r="R273" s="224">
        <f>Q273*H273</f>
        <v>11.044896</v>
      </c>
      <c r="S273" s="224">
        <v>0</v>
      </c>
      <c r="T273" s="22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6" t="s">
        <v>148</v>
      </c>
      <c r="AT273" s="226" t="s">
        <v>129</v>
      </c>
      <c r="AU273" s="226" t="s">
        <v>79</v>
      </c>
      <c r="AY273" s="20" t="s">
        <v>126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20" t="s">
        <v>77</v>
      </c>
      <c r="BK273" s="227">
        <f>ROUND(I273*H273,2)</f>
        <v>0</v>
      </c>
      <c r="BL273" s="20" t="s">
        <v>148</v>
      </c>
      <c r="BM273" s="226" t="s">
        <v>468</v>
      </c>
    </row>
    <row r="274" s="2" customFormat="1">
      <c r="A274" s="41"/>
      <c r="B274" s="42"/>
      <c r="C274" s="43"/>
      <c r="D274" s="237" t="s">
        <v>193</v>
      </c>
      <c r="E274" s="43"/>
      <c r="F274" s="238" t="s">
        <v>469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193</v>
      </c>
      <c r="AU274" s="20" t="s">
        <v>79</v>
      </c>
    </row>
    <row r="275" s="13" customFormat="1">
      <c r="A275" s="13"/>
      <c r="B275" s="239"/>
      <c r="C275" s="240"/>
      <c r="D275" s="228" t="s">
        <v>195</v>
      </c>
      <c r="E275" s="241" t="s">
        <v>19</v>
      </c>
      <c r="F275" s="242" t="s">
        <v>470</v>
      </c>
      <c r="G275" s="240"/>
      <c r="H275" s="243">
        <v>4.7999999999999998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195</v>
      </c>
      <c r="AU275" s="249" t="s">
        <v>79</v>
      </c>
      <c r="AV275" s="13" t="s">
        <v>79</v>
      </c>
      <c r="AW275" s="13" t="s">
        <v>31</v>
      </c>
      <c r="AX275" s="13" t="s">
        <v>77</v>
      </c>
      <c r="AY275" s="249" t="s">
        <v>126</v>
      </c>
    </row>
    <row r="276" s="2" customFormat="1" ht="24.15" customHeight="1">
      <c r="A276" s="41"/>
      <c r="B276" s="42"/>
      <c r="C276" s="215" t="s">
        <v>471</v>
      </c>
      <c r="D276" s="215" t="s">
        <v>129</v>
      </c>
      <c r="E276" s="216" t="s">
        <v>472</v>
      </c>
      <c r="F276" s="217" t="s">
        <v>473</v>
      </c>
      <c r="G276" s="218" t="s">
        <v>245</v>
      </c>
      <c r="H276" s="219">
        <v>96</v>
      </c>
      <c r="I276" s="220"/>
      <c r="J276" s="221">
        <f>ROUND(I276*H276,2)</f>
        <v>0</v>
      </c>
      <c r="K276" s="217" t="s">
        <v>191</v>
      </c>
      <c r="L276" s="47"/>
      <c r="M276" s="222" t="s">
        <v>19</v>
      </c>
      <c r="N276" s="223" t="s">
        <v>40</v>
      </c>
      <c r="O276" s="87"/>
      <c r="P276" s="224">
        <f>O276*H276</f>
        <v>0</v>
      </c>
      <c r="Q276" s="224">
        <v>0.00048999999999999998</v>
      </c>
      <c r="R276" s="224">
        <f>Q276*H276</f>
        <v>0.047039999999999998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148</v>
      </c>
      <c r="AT276" s="226" t="s">
        <v>129</v>
      </c>
      <c r="AU276" s="226" t="s">
        <v>79</v>
      </c>
      <c r="AY276" s="20" t="s">
        <v>126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77</v>
      </c>
      <c r="BK276" s="227">
        <f>ROUND(I276*H276,2)</f>
        <v>0</v>
      </c>
      <c r="BL276" s="20" t="s">
        <v>148</v>
      </c>
      <c r="BM276" s="226" t="s">
        <v>474</v>
      </c>
    </row>
    <row r="277" s="2" customFormat="1">
      <c r="A277" s="41"/>
      <c r="B277" s="42"/>
      <c r="C277" s="43"/>
      <c r="D277" s="237" t="s">
        <v>193</v>
      </c>
      <c r="E277" s="43"/>
      <c r="F277" s="238" t="s">
        <v>475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193</v>
      </c>
      <c r="AU277" s="20" t="s">
        <v>79</v>
      </c>
    </row>
    <row r="278" s="13" customFormat="1">
      <c r="A278" s="13"/>
      <c r="B278" s="239"/>
      <c r="C278" s="240"/>
      <c r="D278" s="228" t="s">
        <v>195</v>
      </c>
      <c r="E278" s="241" t="s">
        <v>19</v>
      </c>
      <c r="F278" s="242" t="s">
        <v>476</v>
      </c>
      <c r="G278" s="240"/>
      <c r="H278" s="243">
        <v>96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195</v>
      </c>
      <c r="AU278" s="249" t="s">
        <v>79</v>
      </c>
      <c r="AV278" s="13" t="s">
        <v>79</v>
      </c>
      <c r="AW278" s="13" t="s">
        <v>31</v>
      </c>
      <c r="AX278" s="13" t="s">
        <v>77</v>
      </c>
      <c r="AY278" s="249" t="s">
        <v>126</v>
      </c>
    </row>
    <row r="279" s="12" customFormat="1" ht="22.8" customHeight="1">
      <c r="A279" s="12"/>
      <c r="B279" s="199"/>
      <c r="C279" s="200"/>
      <c r="D279" s="201" t="s">
        <v>68</v>
      </c>
      <c r="E279" s="213" t="s">
        <v>148</v>
      </c>
      <c r="F279" s="213" t="s">
        <v>477</v>
      </c>
      <c r="G279" s="200"/>
      <c r="H279" s="200"/>
      <c r="I279" s="203"/>
      <c r="J279" s="214">
        <f>BK279</f>
        <v>0</v>
      </c>
      <c r="K279" s="200"/>
      <c r="L279" s="205"/>
      <c r="M279" s="206"/>
      <c r="N279" s="207"/>
      <c r="O279" s="207"/>
      <c r="P279" s="208">
        <f>SUM(P280:P287)</f>
        <v>0</v>
      </c>
      <c r="Q279" s="207"/>
      <c r="R279" s="208">
        <f>SUM(R280:R287)</f>
        <v>44.064</v>
      </c>
      <c r="S279" s="207"/>
      <c r="T279" s="209">
        <f>SUM(T280:T287)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0" t="s">
        <v>77</v>
      </c>
      <c r="AT279" s="211" t="s">
        <v>68</v>
      </c>
      <c r="AU279" s="211" t="s">
        <v>77</v>
      </c>
      <c r="AY279" s="210" t="s">
        <v>126</v>
      </c>
      <c r="BK279" s="212">
        <f>SUM(BK280:BK287)</f>
        <v>0</v>
      </c>
    </row>
    <row r="280" s="2" customFormat="1" ht="33" customHeight="1">
      <c r="A280" s="41"/>
      <c r="B280" s="42"/>
      <c r="C280" s="215" t="s">
        <v>478</v>
      </c>
      <c r="D280" s="215" t="s">
        <v>129</v>
      </c>
      <c r="E280" s="216" t="s">
        <v>479</v>
      </c>
      <c r="F280" s="217" t="s">
        <v>480</v>
      </c>
      <c r="G280" s="218" t="s">
        <v>258</v>
      </c>
      <c r="H280" s="219">
        <v>116.09999999999999</v>
      </c>
      <c r="I280" s="220"/>
      <c r="J280" s="221">
        <f>ROUND(I280*H280,2)</f>
        <v>0</v>
      </c>
      <c r="K280" s="217" t="s">
        <v>191</v>
      </c>
      <c r="L280" s="47"/>
      <c r="M280" s="222" t="s">
        <v>19</v>
      </c>
      <c r="N280" s="223" t="s">
        <v>40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148</v>
      </c>
      <c r="AT280" s="226" t="s">
        <v>129</v>
      </c>
      <c r="AU280" s="226" t="s">
        <v>79</v>
      </c>
      <c r="AY280" s="20" t="s">
        <v>126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77</v>
      </c>
      <c r="BK280" s="227">
        <f>ROUND(I280*H280,2)</f>
        <v>0</v>
      </c>
      <c r="BL280" s="20" t="s">
        <v>148</v>
      </c>
      <c r="BM280" s="226" t="s">
        <v>481</v>
      </c>
    </row>
    <row r="281" s="2" customFormat="1">
      <c r="A281" s="41"/>
      <c r="B281" s="42"/>
      <c r="C281" s="43"/>
      <c r="D281" s="237" t="s">
        <v>193</v>
      </c>
      <c r="E281" s="43"/>
      <c r="F281" s="238" t="s">
        <v>482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193</v>
      </c>
      <c r="AU281" s="20" t="s">
        <v>79</v>
      </c>
    </row>
    <row r="282" s="13" customFormat="1">
      <c r="A282" s="13"/>
      <c r="B282" s="239"/>
      <c r="C282" s="240"/>
      <c r="D282" s="228" t="s">
        <v>195</v>
      </c>
      <c r="E282" s="241" t="s">
        <v>19</v>
      </c>
      <c r="F282" s="242" t="s">
        <v>483</v>
      </c>
      <c r="G282" s="240"/>
      <c r="H282" s="243">
        <v>116.09999999999999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195</v>
      </c>
      <c r="AU282" s="249" t="s">
        <v>79</v>
      </c>
      <c r="AV282" s="13" t="s">
        <v>79</v>
      </c>
      <c r="AW282" s="13" t="s">
        <v>31</v>
      </c>
      <c r="AX282" s="13" t="s">
        <v>77</v>
      </c>
      <c r="AY282" s="249" t="s">
        <v>126</v>
      </c>
    </row>
    <row r="283" s="2" customFormat="1" ht="44.25" customHeight="1">
      <c r="A283" s="41"/>
      <c r="B283" s="42"/>
      <c r="C283" s="215" t="s">
        <v>484</v>
      </c>
      <c r="D283" s="215" t="s">
        <v>129</v>
      </c>
      <c r="E283" s="216" t="s">
        <v>485</v>
      </c>
      <c r="F283" s="217" t="s">
        <v>486</v>
      </c>
      <c r="G283" s="218" t="s">
        <v>190</v>
      </c>
      <c r="H283" s="219">
        <v>2448</v>
      </c>
      <c r="I283" s="220"/>
      <c r="J283" s="221">
        <f>ROUND(I283*H283,2)</f>
        <v>0</v>
      </c>
      <c r="K283" s="217" t="s">
        <v>191</v>
      </c>
      <c r="L283" s="47"/>
      <c r="M283" s="222" t="s">
        <v>19</v>
      </c>
      <c r="N283" s="223" t="s">
        <v>40</v>
      </c>
      <c r="O283" s="87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148</v>
      </c>
      <c r="AT283" s="226" t="s">
        <v>129</v>
      </c>
      <c r="AU283" s="226" t="s">
        <v>79</v>
      </c>
      <c r="AY283" s="20" t="s">
        <v>126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77</v>
      </c>
      <c r="BK283" s="227">
        <f>ROUND(I283*H283,2)</f>
        <v>0</v>
      </c>
      <c r="BL283" s="20" t="s">
        <v>148</v>
      </c>
      <c r="BM283" s="226" t="s">
        <v>487</v>
      </c>
    </row>
    <row r="284" s="2" customFormat="1">
      <c r="A284" s="41"/>
      <c r="B284" s="42"/>
      <c r="C284" s="43"/>
      <c r="D284" s="237" t="s">
        <v>193</v>
      </c>
      <c r="E284" s="43"/>
      <c r="F284" s="238" t="s">
        <v>488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193</v>
      </c>
      <c r="AU284" s="20" t="s">
        <v>79</v>
      </c>
    </row>
    <row r="285" s="13" customFormat="1">
      <c r="A285" s="13"/>
      <c r="B285" s="239"/>
      <c r="C285" s="240"/>
      <c r="D285" s="228" t="s">
        <v>195</v>
      </c>
      <c r="E285" s="241" t="s">
        <v>19</v>
      </c>
      <c r="F285" s="242" t="s">
        <v>489</v>
      </c>
      <c r="G285" s="240"/>
      <c r="H285" s="243">
        <v>2448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195</v>
      </c>
      <c r="AU285" s="249" t="s">
        <v>79</v>
      </c>
      <c r="AV285" s="13" t="s">
        <v>79</v>
      </c>
      <c r="AW285" s="13" t="s">
        <v>31</v>
      </c>
      <c r="AX285" s="13" t="s">
        <v>77</v>
      </c>
      <c r="AY285" s="249" t="s">
        <v>126</v>
      </c>
    </row>
    <row r="286" s="2" customFormat="1" ht="16.5" customHeight="1">
      <c r="A286" s="41"/>
      <c r="B286" s="42"/>
      <c r="C286" s="282" t="s">
        <v>490</v>
      </c>
      <c r="D286" s="282" t="s">
        <v>361</v>
      </c>
      <c r="E286" s="283" t="s">
        <v>491</v>
      </c>
      <c r="F286" s="284" t="s">
        <v>492</v>
      </c>
      <c r="G286" s="285" t="s">
        <v>322</v>
      </c>
      <c r="H286" s="286">
        <v>44.064</v>
      </c>
      <c r="I286" s="287"/>
      <c r="J286" s="288">
        <f>ROUND(I286*H286,2)</f>
        <v>0</v>
      </c>
      <c r="K286" s="284" t="s">
        <v>191</v>
      </c>
      <c r="L286" s="289"/>
      <c r="M286" s="290" t="s">
        <v>19</v>
      </c>
      <c r="N286" s="291" t="s">
        <v>40</v>
      </c>
      <c r="O286" s="87"/>
      <c r="P286" s="224">
        <f>O286*H286</f>
        <v>0</v>
      </c>
      <c r="Q286" s="224">
        <v>1</v>
      </c>
      <c r="R286" s="224">
        <f>Q286*H286</f>
        <v>44.064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230</v>
      </c>
      <c r="AT286" s="226" t="s">
        <v>361</v>
      </c>
      <c r="AU286" s="226" t="s">
        <v>79</v>
      </c>
      <c r="AY286" s="20" t="s">
        <v>126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77</v>
      </c>
      <c r="BK286" s="227">
        <f>ROUND(I286*H286,2)</f>
        <v>0</v>
      </c>
      <c r="BL286" s="20" t="s">
        <v>148</v>
      </c>
      <c r="BM286" s="226" t="s">
        <v>493</v>
      </c>
    </row>
    <row r="287" s="13" customFormat="1">
      <c r="A287" s="13"/>
      <c r="B287" s="239"/>
      <c r="C287" s="240"/>
      <c r="D287" s="228" t="s">
        <v>195</v>
      </c>
      <c r="E287" s="241" t="s">
        <v>19</v>
      </c>
      <c r="F287" s="242" t="s">
        <v>494</v>
      </c>
      <c r="G287" s="240"/>
      <c r="H287" s="243">
        <v>44.064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195</v>
      </c>
      <c r="AU287" s="249" t="s">
        <v>79</v>
      </c>
      <c r="AV287" s="13" t="s">
        <v>79</v>
      </c>
      <c r="AW287" s="13" t="s">
        <v>31</v>
      </c>
      <c r="AX287" s="13" t="s">
        <v>77</v>
      </c>
      <c r="AY287" s="249" t="s">
        <v>126</v>
      </c>
    </row>
    <row r="288" s="12" customFormat="1" ht="22.8" customHeight="1">
      <c r="A288" s="12"/>
      <c r="B288" s="199"/>
      <c r="C288" s="200"/>
      <c r="D288" s="201" t="s">
        <v>68</v>
      </c>
      <c r="E288" s="213" t="s">
        <v>125</v>
      </c>
      <c r="F288" s="213" t="s">
        <v>495</v>
      </c>
      <c r="G288" s="200"/>
      <c r="H288" s="200"/>
      <c r="I288" s="203"/>
      <c r="J288" s="214">
        <f>BK288</f>
        <v>0</v>
      </c>
      <c r="K288" s="200"/>
      <c r="L288" s="205"/>
      <c r="M288" s="206"/>
      <c r="N288" s="207"/>
      <c r="O288" s="207"/>
      <c r="P288" s="208">
        <f>SUM(P289:P358)</f>
        <v>0</v>
      </c>
      <c r="Q288" s="207"/>
      <c r="R288" s="208">
        <f>SUM(R289:R358)</f>
        <v>194.98018279999999</v>
      </c>
      <c r="S288" s="207"/>
      <c r="T288" s="209">
        <f>SUM(T289:T358)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0" t="s">
        <v>77</v>
      </c>
      <c r="AT288" s="211" t="s">
        <v>68</v>
      </c>
      <c r="AU288" s="211" t="s">
        <v>77</v>
      </c>
      <c r="AY288" s="210" t="s">
        <v>126</v>
      </c>
      <c r="BK288" s="212">
        <f>SUM(BK289:BK358)</f>
        <v>0</v>
      </c>
    </row>
    <row r="289" s="2" customFormat="1" ht="33" customHeight="1">
      <c r="A289" s="41"/>
      <c r="B289" s="42"/>
      <c r="C289" s="215" t="s">
        <v>496</v>
      </c>
      <c r="D289" s="215" t="s">
        <v>129</v>
      </c>
      <c r="E289" s="216" t="s">
        <v>497</v>
      </c>
      <c r="F289" s="217" t="s">
        <v>498</v>
      </c>
      <c r="G289" s="218" t="s">
        <v>190</v>
      </c>
      <c r="H289" s="219">
        <v>686.60000000000002</v>
      </c>
      <c r="I289" s="220"/>
      <c r="J289" s="221">
        <f>ROUND(I289*H289,2)</f>
        <v>0</v>
      </c>
      <c r="K289" s="217" t="s">
        <v>191</v>
      </c>
      <c r="L289" s="47"/>
      <c r="M289" s="222" t="s">
        <v>19</v>
      </c>
      <c r="N289" s="223" t="s">
        <v>40</v>
      </c>
      <c r="O289" s="87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148</v>
      </c>
      <c r="AT289" s="226" t="s">
        <v>129</v>
      </c>
      <c r="AU289" s="226" t="s">
        <v>79</v>
      </c>
      <c r="AY289" s="20" t="s">
        <v>126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77</v>
      </c>
      <c r="BK289" s="227">
        <f>ROUND(I289*H289,2)</f>
        <v>0</v>
      </c>
      <c r="BL289" s="20" t="s">
        <v>148</v>
      </c>
      <c r="BM289" s="226" t="s">
        <v>499</v>
      </c>
    </row>
    <row r="290" s="2" customFormat="1">
      <c r="A290" s="41"/>
      <c r="B290" s="42"/>
      <c r="C290" s="43"/>
      <c r="D290" s="237" t="s">
        <v>193</v>
      </c>
      <c r="E290" s="43"/>
      <c r="F290" s="238" t="s">
        <v>500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193</v>
      </c>
      <c r="AU290" s="20" t="s">
        <v>79</v>
      </c>
    </row>
    <row r="291" s="13" customFormat="1">
      <c r="A291" s="13"/>
      <c r="B291" s="239"/>
      <c r="C291" s="240"/>
      <c r="D291" s="228" t="s">
        <v>195</v>
      </c>
      <c r="E291" s="241" t="s">
        <v>19</v>
      </c>
      <c r="F291" s="242" t="s">
        <v>501</v>
      </c>
      <c r="G291" s="240"/>
      <c r="H291" s="243">
        <v>422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195</v>
      </c>
      <c r="AU291" s="249" t="s">
        <v>79</v>
      </c>
      <c r="AV291" s="13" t="s">
        <v>79</v>
      </c>
      <c r="AW291" s="13" t="s">
        <v>31</v>
      </c>
      <c r="AX291" s="13" t="s">
        <v>69</v>
      </c>
      <c r="AY291" s="249" t="s">
        <v>126</v>
      </c>
    </row>
    <row r="292" s="13" customFormat="1">
      <c r="A292" s="13"/>
      <c r="B292" s="239"/>
      <c r="C292" s="240"/>
      <c r="D292" s="228" t="s">
        <v>195</v>
      </c>
      <c r="E292" s="241" t="s">
        <v>19</v>
      </c>
      <c r="F292" s="242" t="s">
        <v>502</v>
      </c>
      <c r="G292" s="240"/>
      <c r="H292" s="243">
        <v>120.59999999999999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195</v>
      </c>
      <c r="AU292" s="249" t="s">
        <v>79</v>
      </c>
      <c r="AV292" s="13" t="s">
        <v>79</v>
      </c>
      <c r="AW292" s="13" t="s">
        <v>31</v>
      </c>
      <c r="AX292" s="13" t="s">
        <v>69</v>
      </c>
      <c r="AY292" s="249" t="s">
        <v>126</v>
      </c>
    </row>
    <row r="293" s="13" customFormat="1">
      <c r="A293" s="13"/>
      <c r="B293" s="239"/>
      <c r="C293" s="240"/>
      <c r="D293" s="228" t="s">
        <v>195</v>
      </c>
      <c r="E293" s="241" t="s">
        <v>19</v>
      </c>
      <c r="F293" s="242" t="s">
        <v>503</v>
      </c>
      <c r="G293" s="240"/>
      <c r="H293" s="243">
        <v>144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195</v>
      </c>
      <c r="AU293" s="249" t="s">
        <v>79</v>
      </c>
      <c r="AV293" s="13" t="s">
        <v>79</v>
      </c>
      <c r="AW293" s="13" t="s">
        <v>31</v>
      </c>
      <c r="AX293" s="13" t="s">
        <v>69</v>
      </c>
      <c r="AY293" s="249" t="s">
        <v>126</v>
      </c>
    </row>
    <row r="294" s="15" customFormat="1">
      <c r="A294" s="15"/>
      <c r="B294" s="260"/>
      <c r="C294" s="261"/>
      <c r="D294" s="228" t="s">
        <v>195</v>
      </c>
      <c r="E294" s="262" t="s">
        <v>19</v>
      </c>
      <c r="F294" s="263" t="s">
        <v>204</v>
      </c>
      <c r="G294" s="261"/>
      <c r="H294" s="264">
        <v>686.60000000000002</v>
      </c>
      <c r="I294" s="265"/>
      <c r="J294" s="261"/>
      <c r="K294" s="261"/>
      <c r="L294" s="266"/>
      <c r="M294" s="267"/>
      <c r="N294" s="268"/>
      <c r="O294" s="268"/>
      <c r="P294" s="268"/>
      <c r="Q294" s="268"/>
      <c r="R294" s="268"/>
      <c r="S294" s="268"/>
      <c r="T294" s="269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0" t="s">
        <v>195</v>
      </c>
      <c r="AU294" s="270" t="s">
        <v>79</v>
      </c>
      <c r="AV294" s="15" t="s">
        <v>148</v>
      </c>
      <c r="AW294" s="15" t="s">
        <v>31</v>
      </c>
      <c r="AX294" s="15" t="s">
        <v>77</v>
      </c>
      <c r="AY294" s="270" t="s">
        <v>126</v>
      </c>
    </row>
    <row r="295" s="2" customFormat="1" ht="33" customHeight="1">
      <c r="A295" s="41"/>
      <c r="B295" s="42"/>
      <c r="C295" s="215" t="s">
        <v>504</v>
      </c>
      <c r="D295" s="215" t="s">
        <v>129</v>
      </c>
      <c r="E295" s="216" t="s">
        <v>505</v>
      </c>
      <c r="F295" s="217" t="s">
        <v>506</v>
      </c>
      <c r="G295" s="218" t="s">
        <v>190</v>
      </c>
      <c r="H295" s="219">
        <v>10</v>
      </c>
      <c r="I295" s="220"/>
      <c r="J295" s="221">
        <f>ROUND(I295*H295,2)</f>
        <v>0</v>
      </c>
      <c r="K295" s="217" t="s">
        <v>191</v>
      </c>
      <c r="L295" s="47"/>
      <c r="M295" s="222" t="s">
        <v>19</v>
      </c>
      <c r="N295" s="223" t="s">
        <v>40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148</v>
      </c>
      <c r="AT295" s="226" t="s">
        <v>129</v>
      </c>
      <c r="AU295" s="226" t="s">
        <v>79</v>
      </c>
      <c r="AY295" s="20" t="s">
        <v>126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77</v>
      </c>
      <c r="BK295" s="227">
        <f>ROUND(I295*H295,2)</f>
        <v>0</v>
      </c>
      <c r="BL295" s="20" t="s">
        <v>148</v>
      </c>
      <c r="BM295" s="226" t="s">
        <v>507</v>
      </c>
    </row>
    <row r="296" s="2" customFormat="1">
      <c r="A296" s="41"/>
      <c r="B296" s="42"/>
      <c r="C296" s="43"/>
      <c r="D296" s="237" t="s">
        <v>193</v>
      </c>
      <c r="E296" s="43"/>
      <c r="F296" s="238" t="s">
        <v>508</v>
      </c>
      <c r="G296" s="43"/>
      <c r="H296" s="43"/>
      <c r="I296" s="230"/>
      <c r="J296" s="43"/>
      <c r="K296" s="43"/>
      <c r="L296" s="47"/>
      <c r="M296" s="231"/>
      <c r="N296" s="232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193</v>
      </c>
      <c r="AU296" s="20" t="s">
        <v>79</v>
      </c>
    </row>
    <row r="297" s="13" customFormat="1">
      <c r="A297" s="13"/>
      <c r="B297" s="239"/>
      <c r="C297" s="240"/>
      <c r="D297" s="228" t="s">
        <v>195</v>
      </c>
      <c r="E297" s="241" t="s">
        <v>19</v>
      </c>
      <c r="F297" s="242" t="s">
        <v>509</v>
      </c>
      <c r="G297" s="240"/>
      <c r="H297" s="243">
        <v>8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195</v>
      </c>
      <c r="AU297" s="249" t="s">
        <v>79</v>
      </c>
      <c r="AV297" s="13" t="s">
        <v>79</v>
      </c>
      <c r="AW297" s="13" t="s">
        <v>31</v>
      </c>
      <c r="AX297" s="13" t="s">
        <v>69</v>
      </c>
      <c r="AY297" s="249" t="s">
        <v>126</v>
      </c>
    </row>
    <row r="298" s="13" customFormat="1">
      <c r="A298" s="13"/>
      <c r="B298" s="239"/>
      <c r="C298" s="240"/>
      <c r="D298" s="228" t="s">
        <v>195</v>
      </c>
      <c r="E298" s="241" t="s">
        <v>19</v>
      </c>
      <c r="F298" s="242" t="s">
        <v>510</v>
      </c>
      <c r="G298" s="240"/>
      <c r="H298" s="243">
        <v>2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195</v>
      </c>
      <c r="AU298" s="249" t="s">
        <v>79</v>
      </c>
      <c r="AV298" s="13" t="s">
        <v>79</v>
      </c>
      <c r="AW298" s="13" t="s">
        <v>31</v>
      </c>
      <c r="AX298" s="13" t="s">
        <v>69</v>
      </c>
      <c r="AY298" s="249" t="s">
        <v>126</v>
      </c>
    </row>
    <row r="299" s="15" customFormat="1">
      <c r="A299" s="15"/>
      <c r="B299" s="260"/>
      <c r="C299" s="261"/>
      <c r="D299" s="228" t="s">
        <v>195</v>
      </c>
      <c r="E299" s="262" t="s">
        <v>19</v>
      </c>
      <c r="F299" s="263" t="s">
        <v>204</v>
      </c>
      <c r="G299" s="261"/>
      <c r="H299" s="264">
        <v>10</v>
      </c>
      <c r="I299" s="265"/>
      <c r="J299" s="261"/>
      <c r="K299" s="261"/>
      <c r="L299" s="266"/>
      <c r="M299" s="267"/>
      <c r="N299" s="268"/>
      <c r="O299" s="268"/>
      <c r="P299" s="268"/>
      <c r="Q299" s="268"/>
      <c r="R299" s="268"/>
      <c r="S299" s="268"/>
      <c r="T299" s="269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0" t="s">
        <v>195</v>
      </c>
      <c r="AU299" s="270" t="s">
        <v>79</v>
      </c>
      <c r="AV299" s="15" t="s">
        <v>148</v>
      </c>
      <c r="AW299" s="15" t="s">
        <v>31</v>
      </c>
      <c r="AX299" s="15" t="s">
        <v>77</v>
      </c>
      <c r="AY299" s="270" t="s">
        <v>126</v>
      </c>
    </row>
    <row r="300" s="2" customFormat="1" ht="49.05" customHeight="1">
      <c r="A300" s="41"/>
      <c r="B300" s="42"/>
      <c r="C300" s="215" t="s">
        <v>511</v>
      </c>
      <c r="D300" s="215" t="s">
        <v>129</v>
      </c>
      <c r="E300" s="216" t="s">
        <v>512</v>
      </c>
      <c r="F300" s="217" t="s">
        <v>513</v>
      </c>
      <c r="G300" s="218" t="s">
        <v>190</v>
      </c>
      <c r="H300" s="219">
        <v>8380</v>
      </c>
      <c r="I300" s="220"/>
      <c r="J300" s="221">
        <f>ROUND(I300*H300,2)</f>
        <v>0</v>
      </c>
      <c r="K300" s="217" t="s">
        <v>191</v>
      </c>
      <c r="L300" s="47"/>
      <c r="M300" s="222" t="s">
        <v>19</v>
      </c>
      <c r="N300" s="223" t="s">
        <v>40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148</v>
      </c>
      <c r="AT300" s="226" t="s">
        <v>129</v>
      </c>
      <c r="AU300" s="226" t="s">
        <v>79</v>
      </c>
      <c r="AY300" s="20" t="s">
        <v>126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77</v>
      </c>
      <c r="BK300" s="227">
        <f>ROUND(I300*H300,2)</f>
        <v>0</v>
      </c>
      <c r="BL300" s="20" t="s">
        <v>148</v>
      </c>
      <c r="BM300" s="226" t="s">
        <v>514</v>
      </c>
    </row>
    <row r="301" s="2" customFormat="1">
      <c r="A301" s="41"/>
      <c r="B301" s="42"/>
      <c r="C301" s="43"/>
      <c r="D301" s="237" t="s">
        <v>193</v>
      </c>
      <c r="E301" s="43"/>
      <c r="F301" s="238" t="s">
        <v>515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193</v>
      </c>
      <c r="AU301" s="20" t="s">
        <v>79</v>
      </c>
    </row>
    <row r="302" s="13" customFormat="1">
      <c r="A302" s="13"/>
      <c r="B302" s="239"/>
      <c r="C302" s="240"/>
      <c r="D302" s="228" t="s">
        <v>195</v>
      </c>
      <c r="E302" s="241" t="s">
        <v>19</v>
      </c>
      <c r="F302" s="242" t="s">
        <v>516</v>
      </c>
      <c r="G302" s="240"/>
      <c r="H302" s="243">
        <v>8380</v>
      </c>
      <c r="I302" s="244"/>
      <c r="J302" s="240"/>
      <c r="K302" s="240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195</v>
      </c>
      <c r="AU302" s="249" t="s">
        <v>79</v>
      </c>
      <c r="AV302" s="13" t="s">
        <v>79</v>
      </c>
      <c r="AW302" s="13" t="s">
        <v>31</v>
      </c>
      <c r="AX302" s="13" t="s">
        <v>77</v>
      </c>
      <c r="AY302" s="249" t="s">
        <v>126</v>
      </c>
    </row>
    <row r="303" s="2" customFormat="1" ht="37.8" customHeight="1">
      <c r="A303" s="41"/>
      <c r="B303" s="42"/>
      <c r="C303" s="215" t="s">
        <v>517</v>
      </c>
      <c r="D303" s="215" t="s">
        <v>129</v>
      </c>
      <c r="E303" s="216" t="s">
        <v>518</v>
      </c>
      <c r="F303" s="217" t="s">
        <v>519</v>
      </c>
      <c r="G303" s="218" t="s">
        <v>190</v>
      </c>
      <c r="H303" s="219">
        <v>33.799999999999997</v>
      </c>
      <c r="I303" s="220"/>
      <c r="J303" s="221">
        <f>ROUND(I303*H303,2)</f>
        <v>0</v>
      </c>
      <c r="K303" s="217" t="s">
        <v>191</v>
      </c>
      <c r="L303" s="47"/>
      <c r="M303" s="222" t="s">
        <v>19</v>
      </c>
      <c r="N303" s="223" t="s">
        <v>40</v>
      </c>
      <c r="O303" s="87"/>
      <c r="P303" s="224">
        <f>O303*H303</f>
        <v>0</v>
      </c>
      <c r="Q303" s="224">
        <v>0.46000000000000002</v>
      </c>
      <c r="R303" s="224">
        <f>Q303*H303</f>
        <v>15.548</v>
      </c>
      <c r="S303" s="224">
        <v>0</v>
      </c>
      <c r="T303" s="225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6" t="s">
        <v>148</v>
      </c>
      <c r="AT303" s="226" t="s">
        <v>129</v>
      </c>
      <c r="AU303" s="226" t="s">
        <v>79</v>
      </c>
      <c r="AY303" s="20" t="s">
        <v>126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20" t="s">
        <v>77</v>
      </c>
      <c r="BK303" s="227">
        <f>ROUND(I303*H303,2)</f>
        <v>0</v>
      </c>
      <c r="BL303" s="20" t="s">
        <v>148</v>
      </c>
      <c r="BM303" s="226" t="s">
        <v>520</v>
      </c>
    </row>
    <row r="304" s="2" customFormat="1">
      <c r="A304" s="41"/>
      <c r="B304" s="42"/>
      <c r="C304" s="43"/>
      <c r="D304" s="237" t="s">
        <v>193</v>
      </c>
      <c r="E304" s="43"/>
      <c r="F304" s="238" t="s">
        <v>521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193</v>
      </c>
      <c r="AU304" s="20" t="s">
        <v>79</v>
      </c>
    </row>
    <row r="305" s="13" customFormat="1">
      <c r="A305" s="13"/>
      <c r="B305" s="239"/>
      <c r="C305" s="240"/>
      <c r="D305" s="228" t="s">
        <v>195</v>
      </c>
      <c r="E305" s="241" t="s">
        <v>19</v>
      </c>
      <c r="F305" s="242" t="s">
        <v>522</v>
      </c>
      <c r="G305" s="240"/>
      <c r="H305" s="243">
        <v>33.799999999999997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195</v>
      </c>
      <c r="AU305" s="249" t="s">
        <v>79</v>
      </c>
      <c r="AV305" s="13" t="s">
        <v>79</v>
      </c>
      <c r="AW305" s="13" t="s">
        <v>31</v>
      </c>
      <c r="AX305" s="13" t="s">
        <v>77</v>
      </c>
      <c r="AY305" s="249" t="s">
        <v>126</v>
      </c>
    </row>
    <row r="306" s="2" customFormat="1" ht="37.8" customHeight="1">
      <c r="A306" s="41"/>
      <c r="B306" s="42"/>
      <c r="C306" s="215" t="s">
        <v>523</v>
      </c>
      <c r="D306" s="215" t="s">
        <v>129</v>
      </c>
      <c r="E306" s="216" t="s">
        <v>524</v>
      </c>
      <c r="F306" s="217" t="s">
        <v>525</v>
      </c>
      <c r="G306" s="218" t="s">
        <v>190</v>
      </c>
      <c r="H306" s="219">
        <v>8</v>
      </c>
      <c r="I306" s="220"/>
      <c r="J306" s="221">
        <f>ROUND(I306*H306,2)</f>
        <v>0</v>
      </c>
      <c r="K306" s="217" t="s">
        <v>191</v>
      </c>
      <c r="L306" s="47"/>
      <c r="M306" s="222" t="s">
        <v>19</v>
      </c>
      <c r="N306" s="223" t="s">
        <v>40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148</v>
      </c>
      <c r="AT306" s="226" t="s">
        <v>129</v>
      </c>
      <c r="AU306" s="226" t="s">
        <v>79</v>
      </c>
      <c r="AY306" s="20" t="s">
        <v>126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77</v>
      </c>
      <c r="BK306" s="227">
        <f>ROUND(I306*H306,2)</f>
        <v>0</v>
      </c>
      <c r="BL306" s="20" t="s">
        <v>148</v>
      </c>
      <c r="BM306" s="226" t="s">
        <v>526</v>
      </c>
    </row>
    <row r="307" s="2" customFormat="1">
      <c r="A307" s="41"/>
      <c r="B307" s="42"/>
      <c r="C307" s="43"/>
      <c r="D307" s="237" t="s">
        <v>193</v>
      </c>
      <c r="E307" s="43"/>
      <c r="F307" s="238" t="s">
        <v>527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193</v>
      </c>
      <c r="AU307" s="20" t="s">
        <v>79</v>
      </c>
    </row>
    <row r="308" s="13" customFormat="1">
      <c r="A308" s="13"/>
      <c r="B308" s="239"/>
      <c r="C308" s="240"/>
      <c r="D308" s="228" t="s">
        <v>195</v>
      </c>
      <c r="E308" s="241" t="s">
        <v>19</v>
      </c>
      <c r="F308" s="242" t="s">
        <v>509</v>
      </c>
      <c r="G308" s="240"/>
      <c r="H308" s="243">
        <v>8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195</v>
      </c>
      <c r="AU308" s="249" t="s">
        <v>79</v>
      </c>
      <c r="AV308" s="13" t="s">
        <v>79</v>
      </c>
      <c r="AW308" s="13" t="s">
        <v>31</v>
      </c>
      <c r="AX308" s="13" t="s">
        <v>77</v>
      </c>
      <c r="AY308" s="249" t="s">
        <v>126</v>
      </c>
    </row>
    <row r="309" s="2" customFormat="1" ht="37.8" customHeight="1">
      <c r="A309" s="41"/>
      <c r="B309" s="42"/>
      <c r="C309" s="215" t="s">
        <v>528</v>
      </c>
      <c r="D309" s="215" t="s">
        <v>129</v>
      </c>
      <c r="E309" s="216" t="s">
        <v>529</v>
      </c>
      <c r="F309" s="217" t="s">
        <v>530</v>
      </c>
      <c r="G309" s="218" t="s">
        <v>190</v>
      </c>
      <c r="H309" s="219">
        <v>3352</v>
      </c>
      <c r="I309" s="220"/>
      <c r="J309" s="221">
        <f>ROUND(I309*H309,2)</f>
        <v>0</v>
      </c>
      <c r="K309" s="217" t="s">
        <v>191</v>
      </c>
      <c r="L309" s="47"/>
      <c r="M309" s="222" t="s">
        <v>19</v>
      </c>
      <c r="N309" s="223" t="s">
        <v>40</v>
      </c>
      <c r="O309" s="87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6" t="s">
        <v>148</v>
      </c>
      <c r="AT309" s="226" t="s">
        <v>129</v>
      </c>
      <c r="AU309" s="226" t="s">
        <v>79</v>
      </c>
      <c r="AY309" s="20" t="s">
        <v>126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20" t="s">
        <v>77</v>
      </c>
      <c r="BK309" s="227">
        <f>ROUND(I309*H309,2)</f>
        <v>0</v>
      </c>
      <c r="BL309" s="20" t="s">
        <v>148</v>
      </c>
      <c r="BM309" s="226" t="s">
        <v>531</v>
      </c>
    </row>
    <row r="310" s="2" customFormat="1">
      <c r="A310" s="41"/>
      <c r="B310" s="42"/>
      <c r="C310" s="43"/>
      <c r="D310" s="237" t="s">
        <v>193</v>
      </c>
      <c r="E310" s="43"/>
      <c r="F310" s="238" t="s">
        <v>532</v>
      </c>
      <c r="G310" s="43"/>
      <c r="H310" s="43"/>
      <c r="I310" s="230"/>
      <c r="J310" s="43"/>
      <c r="K310" s="43"/>
      <c r="L310" s="47"/>
      <c r="M310" s="231"/>
      <c r="N310" s="232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193</v>
      </c>
      <c r="AU310" s="20" t="s">
        <v>79</v>
      </c>
    </row>
    <row r="311" s="13" customFormat="1">
      <c r="A311" s="13"/>
      <c r="B311" s="239"/>
      <c r="C311" s="240"/>
      <c r="D311" s="228" t="s">
        <v>195</v>
      </c>
      <c r="E311" s="241" t="s">
        <v>19</v>
      </c>
      <c r="F311" s="242" t="s">
        <v>533</v>
      </c>
      <c r="G311" s="240"/>
      <c r="H311" s="243">
        <v>3352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195</v>
      </c>
      <c r="AU311" s="249" t="s">
        <v>79</v>
      </c>
      <c r="AV311" s="13" t="s">
        <v>79</v>
      </c>
      <c r="AW311" s="13" t="s">
        <v>31</v>
      </c>
      <c r="AX311" s="13" t="s">
        <v>77</v>
      </c>
      <c r="AY311" s="249" t="s">
        <v>126</v>
      </c>
    </row>
    <row r="312" s="2" customFormat="1" ht="37.8" customHeight="1">
      <c r="A312" s="41"/>
      <c r="B312" s="42"/>
      <c r="C312" s="215" t="s">
        <v>534</v>
      </c>
      <c r="D312" s="215" t="s">
        <v>129</v>
      </c>
      <c r="E312" s="216" t="s">
        <v>535</v>
      </c>
      <c r="F312" s="217" t="s">
        <v>536</v>
      </c>
      <c r="G312" s="218" t="s">
        <v>190</v>
      </c>
      <c r="H312" s="219">
        <v>422</v>
      </c>
      <c r="I312" s="220"/>
      <c r="J312" s="221">
        <f>ROUND(I312*H312,2)</f>
        <v>0</v>
      </c>
      <c r="K312" s="217" t="s">
        <v>191</v>
      </c>
      <c r="L312" s="47"/>
      <c r="M312" s="222" t="s">
        <v>19</v>
      </c>
      <c r="N312" s="223" t="s">
        <v>40</v>
      </c>
      <c r="O312" s="87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148</v>
      </c>
      <c r="AT312" s="226" t="s">
        <v>129</v>
      </c>
      <c r="AU312" s="226" t="s">
        <v>79</v>
      </c>
      <c r="AY312" s="20" t="s">
        <v>126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20" t="s">
        <v>77</v>
      </c>
      <c r="BK312" s="227">
        <f>ROUND(I312*H312,2)</f>
        <v>0</v>
      </c>
      <c r="BL312" s="20" t="s">
        <v>148</v>
      </c>
      <c r="BM312" s="226" t="s">
        <v>537</v>
      </c>
    </row>
    <row r="313" s="2" customFormat="1">
      <c r="A313" s="41"/>
      <c r="B313" s="42"/>
      <c r="C313" s="43"/>
      <c r="D313" s="237" t="s">
        <v>193</v>
      </c>
      <c r="E313" s="43"/>
      <c r="F313" s="238" t="s">
        <v>538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193</v>
      </c>
      <c r="AU313" s="20" t="s">
        <v>79</v>
      </c>
    </row>
    <row r="314" s="13" customFormat="1">
      <c r="A314" s="13"/>
      <c r="B314" s="239"/>
      <c r="C314" s="240"/>
      <c r="D314" s="228" t="s">
        <v>195</v>
      </c>
      <c r="E314" s="241" t="s">
        <v>19</v>
      </c>
      <c r="F314" s="242" t="s">
        <v>539</v>
      </c>
      <c r="G314" s="240"/>
      <c r="H314" s="243">
        <v>422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195</v>
      </c>
      <c r="AU314" s="249" t="s">
        <v>79</v>
      </c>
      <c r="AV314" s="13" t="s">
        <v>79</v>
      </c>
      <c r="AW314" s="13" t="s">
        <v>31</v>
      </c>
      <c r="AX314" s="13" t="s">
        <v>77</v>
      </c>
      <c r="AY314" s="249" t="s">
        <v>126</v>
      </c>
    </row>
    <row r="315" s="2" customFormat="1" ht="24.15" customHeight="1">
      <c r="A315" s="41"/>
      <c r="B315" s="42"/>
      <c r="C315" s="215" t="s">
        <v>540</v>
      </c>
      <c r="D315" s="215" t="s">
        <v>129</v>
      </c>
      <c r="E315" s="216" t="s">
        <v>541</v>
      </c>
      <c r="F315" s="217" t="s">
        <v>542</v>
      </c>
      <c r="G315" s="218" t="s">
        <v>258</v>
      </c>
      <c r="H315" s="219">
        <v>49.5</v>
      </c>
      <c r="I315" s="220"/>
      <c r="J315" s="221">
        <f>ROUND(I315*H315,2)</f>
        <v>0</v>
      </c>
      <c r="K315" s="217" t="s">
        <v>191</v>
      </c>
      <c r="L315" s="47"/>
      <c r="M315" s="222" t="s">
        <v>19</v>
      </c>
      <c r="N315" s="223" t="s">
        <v>40</v>
      </c>
      <c r="O315" s="87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148</v>
      </c>
      <c r="AT315" s="226" t="s">
        <v>129</v>
      </c>
      <c r="AU315" s="226" t="s">
        <v>79</v>
      </c>
      <c r="AY315" s="20" t="s">
        <v>126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0" t="s">
        <v>77</v>
      </c>
      <c r="BK315" s="227">
        <f>ROUND(I315*H315,2)</f>
        <v>0</v>
      </c>
      <c r="BL315" s="20" t="s">
        <v>148</v>
      </c>
      <c r="BM315" s="226" t="s">
        <v>543</v>
      </c>
    </row>
    <row r="316" s="2" customFormat="1">
      <c r="A316" s="41"/>
      <c r="B316" s="42"/>
      <c r="C316" s="43"/>
      <c r="D316" s="237" t="s">
        <v>193</v>
      </c>
      <c r="E316" s="43"/>
      <c r="F316" s="238" t="s">
        <v>544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193</v>
      </c>
      <c r="AU316" s="20" t="s">
        <v>79</v>
      </c>
    </row>
    <row r="317" s="13" customFormat="1">
      <c r="A317" s="13"/>
      <c r="B317" s="239"/>
      <c r="C317" s="240"/>
      <c r="D317" s="228" t="s">
        <v>195</v>
      </c>
      <c r="E317" s="241" t="s">
        <v>19</v>
      </c>
      <c r="F317" s="242" t="s">
        <v>545</v>
      </c>
      <c r="G317" s="240"/>
      <c r="H317" s="243">
        <v>49.5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195</v>
      </c>
      <c r="AU317" s="249" t="s">
        <v>79</v>
      </c>
      <c r="AV317" s="13" t="s">
        <v>79</v>
      </c>
      <c r="AW317" s="13" t="s">
        <v>31</v>
      </c>
      <c r="AX317" s="13" t="s">
        <v>77</v>
      </c>
      <c r="AY317" s="249" t="s">
        <v>126</v>
      </c>
    </row>
    <row r="318" s="2" customFormat="1" ht="16.5" customHeight="1">
      <c r="A318" s="41"/>
      <c r="B318" s="42"/>
      <c r="C318" s="282" t="s">
        <v>546</v>
      </c>
      <c r="D318" s="282" t="s">
        <v>361</v>
      </c>
      <c r="E318" s="283" t="s">
        <v>547</v>
      </c>
      <c r="F318" s="284" t="s">
        <v>548</v>
      </c>
      <c r="G318" s="285" t="s">
        <v>322</v>
      </c>
      <c r="H318" s="286">
        <v>89.099999999999994</v>
      </c>
      <c r="I318" s="287"/>
      <c r="J318" s="288">
        <f>ROUND(I318*H318,2)</f>
        <v>0</v>
      </c>
      <c r="K318" s="284" t="s">
        <v>191</v>
      </c>
      <c r="L318" s="289"/>
      <c r="M318" s="290" t="s">
        <v>19</v>
      </c>
      <c r="N318" s="291" t="s">
        <v>40</v>
      </c>
      <c r="O318" s="87"/>
      <c r="P318" s="224">
        <f>O318*H318</f>
        <v>0</v>
      </c>
      <c r="Q318" s="224">
        <v>1</v>
      </c>
      <c r="R318" s="224">
        <f>Q318*H318</f>
        <v>89.099999999999994</v>
      </c>
      <c r="S318" s="224">
        <v>0</v>
      </c>
      <c r="T318" s="225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6" t="s">
        <v>230</v>
      </c>
      <c r="AT318" s="226" t="s">
        <v>361</v>
      </c>
      <c r="AU318" s="226" t="s">
        <v>79</v>
      </c>
      <c r="AY318" s="20" t="s">
        <v>126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0" t="s">
        <v>77</v>
      </c>
      <c r="BK318" s="227">
        <f>ROUND(I318*H318,2)</f>
        <v>0</v>
      </c>
      <c r="BL318" s="20" t="s">
        <v>148</v>
      </c>
      <c r="BM318" s="226" t="s">
        <v>549</v>
      </c>
    </row>
    <row r="319" s="13" customFormat="1">
      <c r="A319" s="13"/>
      <c r="B319" s="239"/>
      <c r="C319" s="240"/>
      <c r="D319" s="228" t="s">
        <v>195</v>
      </c>
      <c r="E319" s="240"/>
      <c r="F319" s="242" t="s">
        <v>550</v>
      </c>
      <c r="G319" s="240"/>
      <c r="H319" s="243">
        <v>89.099999999999994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195</v>
      </c>
      <c r="AU319" s="249" t="s">
        <v>79</v>
      </c>
      <c r="AV319" s="13" t="s">
        <v>79</v>
      </c>
      <c r="AW319" s="13" t="s">
        <v>4</v>
      </c>
      <c r="AX319" s="13" t="s">
        <v>77</v>
      </c>
      <c r="AY319" s="249" t="s">
        <v>126</v>
      </c>
    </row>
    <row r="320" s="2" customFormat="1" ht="24.15" customHeight="1">
      <c r="A320" s="41"/>
      <c r="B320" s="42"/>
      <c r="C320" s="215" t="s">
        <v>551</v>
      </c>
      <c r="D320" s="215" t="s">
        <v>129</v>
      </c>
      <c r="E320" s="216" t="s">
        <v>552</v>
      </c>
      <c r="F320" s="217" t="s">
        <v>553</v>
      </c>
      <c r="G320" s="218" t="s">
        <v>190</v>
      </c>
      <c r="H320" s="219">
        <v>16760</v>
      </c>
      <c r="I320" s="220"/>
      <c r="J320" s="221">
        <f>ROUND(I320*H320,2)</f>
        <v>0</v>
      </c>
      <c r="K320" s="217" t="s">
        <v>191</v>
      </c>
      <c r="L320" s="47"/>
      <c r="M320" s="222" t="s">
        <v>19</v>
      </c>
      <c r="N320" s="223" t="s">
        <v>40</v>
      </c>
      <c r="O320" s="87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148</v>
      </c>
      <c r="AT320" s="226" t="s">
        <v>129</v>
      </c>
      <c r="AU320" s="226" t="s">
        <v>79</v>
      </c>
      <c r="AY320" s="20" t="s">
        <v>126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77</v>
      </c>
      <c r="BK320" s="227">
        <f>ROUND(I320*H320,2)</f>
        <v>0</v>
      </c>
      <c r="BL320" s="20" t="s">
        <v>148</v>
      </c>
      <c r="BM320" s="226" t="s">
        <v>554</v>
      </c>
    </row>
    <row r="321" s="2" customFormat="1">
      <c r="A321" s="41"/>
      <c r="B321" s="42"/>
      <c r="C321" s="43"/>
      <c r="D321" s="237" t="s">
        <v>193</v>
      </c>
      <c r="E321" s="43"/>
      <c r="F321" s="238" t="s">
        <v>555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193</v>
      </c>
      <c r="AU321" s="20" t="s">
        <v>79</v>
      </c>
    </row>
    <row r="322" s="13" customFormat="1">
      <c r="A322" s="13"/>
      <c r="B322" s="239"/>
      <c r="C322" s="240"/>
      <c r="D322" s="228" t="s">
        <v>195</v>
      </c>
      <c r="E322" s="241" t="s">
        <v>19</v>
      </c>
      <c r="F322" s="242" t="s">
        <v>556</v>
      </c>
      <c r="G322" s="240"/>
      <c r="H322" s="243">
        <v>16760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195</v>
      </c>
      <c r="AU322" s="249" t="s">
        <v>79</v>
      </c>
      <c r="AV322" s="13" t="s">
        <v>79</v>
      </c>
      <c r="AW322" s="13" t="s">
        <v>31</v>
      </c>
      <c r="AX322" s="13" t="s">
        <v>77</v>
      </c>
      <c r="AY322" s="249" t="s">
        <v>126</v>
      </c>
    </row>
    <row r="323" s="2" customFormat="1" ht="24.15" customHeight="1">
      <c r="A323" s="41"/>
      <c r="B323" s="42"/>
      <c r="C323" s="215" t="s">
        <v>557</v>
      </c>
      <c r="D323" s="215" t="s">
        <v>129</v>
      </c>
      <c r="E323" s="216" t="s">
        <v>558</v>
      </c>
      <c r="F323" s="217" t="s">
        <v>559</v>
      </c>
      <c r="G323" s="218" t="s">
        <v>190</v>
      </c>
      <c r="H323" s="219">
        <v>8380</v>
      </c>
      <c r="I323" s="220"/>
      <c r="J323" s="221">
        <f>ROUND(I323*H323,2)</f>
        <v>0</v>
      </c>
      <c r="K323" s="217" t="s">
        <v>191</v>
      </c>
      <c r="L323" s="47"/>
      <c r="M323" s="222" t="s">
        <v>19</v>
      </c>
      <c r="N323" s="223" t="s">
        <v>40</v>
      </c>
      <c r="O323" s="87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148</v>
      </c>
      <c r="AT323" s="226" t="s">
        <v>129</v>
      </c>
      <c r="AU323" s="226" t="s">
        <v>79</v>
      </c>
      <c r="AY323" s="20" t="s">
        <v>126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77</v>
      </c>
      <c r="BK323" s="227">
        <f>ROUND(I323*H323,2)</f>
        <v>0</v>
      </c>
      <c r="BL323" s="20" t="s">
        <v>148</v>
      </c>
      <c r="BM323" s="226" t="s">
        <v>560</v>
      </c>
    </row>
    <row r="324" s="2" customFormat="1">
      <c r="A324" s="41"/>
      <c r="B324" s="42"/>
      <c r="C324" s="43"/>
      <c r="D324" s="237" t="s">
        <v>193</v>
      </c>
      <c r="E324" s="43"/>
      <c r="F324" s="238" t="s">
        <v>561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193</v>
      </c>
      <c r="AU324" s="20" t="s">
        <v>79</v>
      </c>
    </row>
    <row r="325" s="13" customFormat="1">
      <c r="A325" s="13"/>
      <c r="B325" s="239"/>
      <c r="C325" s="240"/>
      <c r="D325" s="228" t="s">
        <v>195</v>
      </c>
      <c r="E325" s="241" t="s">
        <v>19</v>
      </c>
      <c r="F325" s="242" t="s">
        <v>516</v>
      </c>
      <c r="G325" s="240"/>
      <c r="H325" s="243">
        <v>8380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195</v>
      </c>
      <c r="AU325" s="249" t="s">
        <v>79</v>
      </c>
      <c r="AV325" s="13" t="s">
        <v>79</v>
      </c>
      <c r="AW325" s="13" t="s">
        <v>31</v>
      </c>
      <c r="AX325" s="13" t="s">
        <v>77</v>
      </c>
      <c r="AY325" s="249" t="s">
        <v>126</v>
      </c>
    </row>
    <row r="326" s="2" customFormat="1" ht="37.8" customHeight="1">
      <c r="A326" s="41"/>
      <c r="B326" s="42"/>
      <c r="C326" s="215" t="s">
        <v>562</v>
      </c>
      <c r="D326" s="215" t="s">
        <v>129</v>
      </c>
      <c r="E326" s="216" t="s">
        <v>563</v>
      </c>
      <c r="F326" s="217" t="s">
        <v>564</v>
      </c>
      <c r="G326" s="218" t="s">
        <v>190</v>
      </c>
      <c r="H326" s="219">
        <v>8380</v>
      </c>
      <c r="I326" s="220"/>
      <c r="J326" s="221">
        <f>ROUND(I326*H326,2)</f>
        <v>0</v>
      </c>
      <c r="K326" s="217" t="s">
        <v>191</v>
      </c>
      <c r="L326" s="47"/>
      <c r="M326" s="222" t="s">
        <v>19</v>
      </c>
      <c r="N326" s="223" t="s">
        <v>40</v>
      </c>
      <c r="O326" s="87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6" t="s">
        <v>148</v>
      </c>
      <c r="AT326" s="226" t="s">
        <v>129</v>
      </c>
      <c r="AU326" s="226" t="s">
        <v>79</v>
      </c>
      <c r="AY326" s="20" t="s">
        <v>126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20" t="s">
        <v>77</v>
      </c>
      <c r="BK326" s="227">
        <f>ROUND(I326*H326,2)</f>
        <v>0</v>
      </c>
      <c r="BL326" s="20" t="s">
        <v>148</v>
      </c>
      <c r="BM326" s="226" t="s">
        <v>565</v>
      </c>
    </row>
    <row r="327" s="2" customFormat="1">
      <c r="A327" s="41"/>
      <c r="B327" s="42"/>
      <c r="C327" s="43"/>
      <c r="D327" s="237" t="s">
        <v>193</v>
      </c>
      <c r="E327" s="43"/>
      <c r="F327" s="238" t="s">
        <v>566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193</v>
      </c>
      <c r="AU327" s="20" t="s">
        <v>79</v>
      </c>
    </row>
    <row r="328" s="13" customFormat="1">
      <c r="A328" s="13"/>
      <c r="B328" s="239"/>
      <c r="C328" s="240"/>
      <c r="D328" s="228" t="s">
        <v>195</v>
      </c>
      <c r="E328" s="241" t="s">
        <v>19</v>
      </c>
      <c r="F328" s="242" t="s">
        <v>567</v>
      </c>
      <c r="G328" s="240"/>
      <c r="H328" s="243">
        <v>8380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195</v>
      </c>
      <c r="AU328" s="249" t="s">
        <v>79</v>
      </c>
      <c r="AV328" s="13" t="s">
        <v>79</v>
      </c>
      <c r="AW328" s="13" t="s">
        <v>31</v>
      </c>
      <c r="AX328" s="13" t="s">
        <v>77</v>
      </c>
      <c r="AY328" s="249" t="s">
        <v>126</v>
      </c>
    </row>
    <row r="329" s="2" customFormat="1" ht="44.25" customHeight="1">
      <c r="A329" s="41"/>
      <c r="B329" s="42"/>
      <c r="C329" s="215" t="s">
        <v>568</v>
      </c>
      <c r="D329" s="215" t="s">
        <v>129</v>
      </c>
      <c r="E329" s="216" t="s">
        <v>569</v>
      </c>
      <c r="F329" s="217" t="s">
        <v>570</v>
      </c>
      <c r="G329" s="218" t="s">
        <v>190</v>
      </c>
      <c r="H329" s="219">
        <v>8380</v>
      </c>
      <c r="I329" s="220"/>
      <c r="J329" s="221">
        <f>ROUND(I329*H329,2)</f>
        <v>0</v>
      </c>
      <c r="K329" s="217" t="s">
        <v>191</v>
      </c>
      <c r="L329" s="47"/>
      <c r="M329" s="222" t="s">
        <v>19</v>
      </c>
      <c r="N329" s="223" t="s">
        <v>40</v>
      </c>
      <c r="O329" s="87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148</v>
      </c>
      <c r="AT329" s="226" t="s">
        <v>129</v>
      </c>
      <c r="AU329" s="226" t="s">
        <v>79</v>
      </c>
      <c r="AY329" s="20" t="s">
        <v>126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77</v>
      </c>
      <c r="BK329" s="227">
        <f>ROUND(I329*H329,2)</f>
        <v>0</v>
      </c>
      <c r="BL329" s="20" t="s">
        <v>148</v>
      </c>
      <c r="BM329" s="226" t="s">
        <v>571</v>
      </c>
    </row>
    <row r="330" s="2" customFormat="1">
      <c r="A330" s="41"/>
      <c r="B330" s="42"/>
      <c r="C330" s="43"/>
      <c r="D330" s="237" t="s">
        <v>193</v>
      </c>
      <c r="E330" s="43"/>
      <c r="F330" s="238" t="s">
        <v>572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193</v>
      </c>
      <c r="AU330" s="20" t="s">
        <v>79</v>
      </c>
    </row>
    <row r="331" s="13" customFormat="1">
      <c r="A331" s="13"/>
      <c r="B331" s="239"/>
      <c r="C331" s="240"/>
      <c r="D331" s="228" t="s">
        <v>195</v>
      </c>
      <c r="E331" s="241" t="s">
        <v>19</v>
      </c>
      <c r="F331" s="242" t="s">
        <v>516</v>
      </c>
      <c r="G331" s="240"/>
      <c r="H331" s="243">
        <v>8380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195</v>
      </c>
      <c r="AU331" s="249" t="s">
        <v>79</v>
      </c>
      <c r="AV331" s="13" t="s">
        <v>79</v>
      </c>
      <c r="AW331" s="13" t="s">
        <v>31</v>
      </c>
      <c r="AX331" s="13" t="s">
        <v>77</v>
      </c>
      <c r="AY331" s="249" t="s">
        <v>126</v>
      </c>
    </row>
    <row r="332" s="2" customFormat="1" ht="49.05" customHeight="1">
      <c r="A332" s="41"/>
      <c r="B332" s="42"/>
      <c r="C332" s="215" t="s">
        <v>573</v>
      </c>
      <c r="D332" s="215" t="s">
        <v>129</v>
      </c>
      <c r="E332" s="216" t="s">
        <v>574</v>
      </c>
      <c r="F332" s="217" t="s">
        <v>575</v>
      </c>
      <c r="G332" s="218" t="s">
        <v>190</v>
      </c>
      <c r="H332" s="219">
        <v>8380</v>
      </c>
      <c r="I332" s="220"/>
      <c r="J332" s="221">
        <f>ROUND(I332*H332,2)</f>
        <v>0</v>
      </c>
      <c r="K332" s="217" t="s">
        <v>191</v>
      </c>
      <c r="L332" s="47"/>
      <c r="M332" s="222" t="s">
        <v>19</v>
      </c>
      <c r="N332" s="223" t="s">
        <v>40</v>
      </c>
      <c r="O332" s="87"/>
      <c r="P332" s="224">
        <f>O332*H332</f>
        <v>0</v>
      </c>
      <c r="Q332" s="224">
        <v>0.0044000000000000003</v>
      </c>
      <c r="R332" s="224">
        <f>Q332*H332</f>
        <v>36.872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148</v>
      </c>
      <c r="AT332" s="226" t="s">
        <v>129</v>
      </c>
      <c r="AU332" s="226" t="s">
        <v>79</v>
      </c>
      <c r="AY332" s="20" t="s">
        <v>126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20" t="s">
        <v>77</v>
      </c>
      <c r="BK332" s="227">
        <f>ROUND(I332*H332,2)</f>
        <v>0</v>
      </c>
      <c r="BL332" s="20" t="s">
        <v>148</v>
      </c>
      <c r="BM332" s="226" t="s">
        <v>576</v>
      </c>
    </row>
    <row r="333" s="2" customFormat="1">
      <c r="A333" s="41"/>
      <c r="B333" s="42"/>
      <c r="C333" s="43"/>
      <c r="D333" s="237" t="s">
        <v>193</v>
      </c>
      <c r="E333" s="43"/>
      <c r="F333" s="238" t="s">
        <v>577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193</v>
      </c>
      <c r="AU333" s="20" t="s">
        <v>79</v>
      </c>
    </row>
    <row r="334" s="13" customFormat="1">
      <c r="A334" s="13"/>
      <c r="B334" s="239"/>
      <c r="C334" s="240"/>
      <c r="D334" s="228" t="s">
        <v>195</v>
      </c>
      <c r="E334" s="241" t="s">
        <v>19</v>
      </c>
      <c r="F334" s="242" t="s">
        <v>516</v>
      </c>
      <c r="G334" s="240"/>
      <c r="H334" s="243">
        <v>8380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195</v>
      </c>
      <c r="AU334" s="249" t="s">
        <v>79</v>
      </c>
      <c r="AV334" s="13" t="s">
        <v>79</v>
      </c>
      <c r="AW334" s="13" t="s">
        <v>31</v>
      </c>
      <c r="AX334" s="13" t="s">
        <v>77</v>
      </c>
      <c r="AY334" s="249" t="s">
        <v>126</v>
      </c>
    </row>
    <row r="335" s="2" customFormat="1" ht="24.15" customHeight="1">
      <c r="A335" s="41"/>
      <c r="B335" s="42"/>
      <c r="C335" s="215" t="s">
        <v>578</v>
      </c>
      <c r="D335" s="215" t="s">
        <v>129</v>
      </c>
      <c r="E335" s="216" t="s">
        <v>579</v>
      </c>
      <c r="F335" s="217" t="s">
        <v>580</v>
      </c>
      <c r="G335" s="218" t="s">
        <v>190</v>
      </c>
      <c r="H335" s="219">
        <v>422</v>
      </c>
      <c r="I335" s="220"/>
      <c r="J335" s="221">
        <f>ROUND(I335*H335,2)</f>
        <v>0</v>
      </c>
      <c r="K335" s="217" t="s">
        <v>191</v>
      </c>
      <c r="L335" s="47"/>
      <c r="M335" s="222" t="s">
        <v>19</v>
      </c>
      <c r="N335" s="223" t="s">
        <v>40</v>
      </c>
      <c r="O335" s="87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148</v>
      </c>
      <c r="AT335" s="226" t="s">
        <v>129</v>
      </c>
      <c r="AU335" s="226" t="s">
        <v>79</v>
      </c>
      <c r="AY335" s="20" t="s">
        <v>126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77</v>
      </c>
      <c r="BK335" s="227">
        <f>ROUND(I335*H335,2)</f>
        <v>0</v>
      </c>
      <c r="BL335" s="20" t="s">
        <v>148</v>
      </c>
      <c r="BM335" s="226" t="s">
        <v>581</v>
      </c>
    </row>
    <row r="336" s="2" customFormat="1">
      <c r="A336" s="41"/>
      <c r="B336" s="42"/>
      <c r="C336" s="43"/>
      <c r="D336" s="237" t="s">
        <v>193</v>
      </c>
      <c r="E336" s="43"/>
      <c r="F336" s="238" t="s">
        <v>582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193</v>
      </c>
      <c r="AU336" s="20" t="s">
        <v>79</v>
      </c>
    </row>
    <row r="337" s="13" customFormat="1">
      <c r="A337" s="13"/>
      <c r="B337" s="239"/>
      <c r="C337" s="240"/>
      <c r="D337" s="228" t="s">
        <v>195</v>
      </c>
      <c r="E337" s="241" t="s">
        <v>19</v>
      </c>
      <c r="F337" s="242" t="s">
        <v>583</v>
      </c>
      <c r="G337" s="240"/>
      <c r="H337" s="243">
        <v>213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195</v>
      </c>
      <c r="AU337" s="249" t="s">
        <v>79</v>
      </c>
      <c r="AV337" s="13" t="s">
        <v>79</v>
      </c>
      <c r="AW337" s="13" t="s">
        <v>31</v>
      </c>
      <c r="AX337" s="13" t="s">
        <v>69</v>
      </c>
      <c r="AY337" s="249" t="s">
        <v>126</v>
      </c>
    </row>
    <row r="338" s="13" customFormat="1">
      <c r="A338" s="13"/>
      <c r="B338" s="239"/>
      <c r="C338" s="240"/>
      <c r="D338" s="228" t="s">
        <v>195</v>
      </c>
      <c r="E338" s="241" t="s">
        <v>19</v>
      </c>
      <c r="F338" s="242" t="s">
        <v>584</v>
      </c>
      <c r="G338" s="240"/>
      <c r="H338" s="243">
        <v>209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195</v>
      </c>
      <c r="AU338" s="249" t="s">
        <v>79</v>
      </c>
      <c r="AV338" s="13" t="s">
        <v>79</v>
      </c>
      <c r="AW338" s="13" t="s">
        <v>31</v>
      </c>
      <c r="AX338" s="13" t="s">
        <v>69</v>
      </c>
      <c r="AY338" s="249" t="s">
        <v>126</v>
      </c>
    </row>
    <row r="339" s="15" customFormat="1">
      <c r="A339" s="15"/>
      <c r="B339" s="260"/>
      <c r="C339" s="261"/>
      <c r="D339" s="228" t="s">
        <v>195</v>
      </c>
      <c r="E339" s="262" t="s">
        <v>19</v>
      </c>
      <c r="F339" s="263" t="s">
        <v>204</v>
      </c>
      <c r="G339" s="261"/>
      <c r="H339" s="264">
        <v>422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0" t="s">
        <v>195</v>
      </c>
      <c r="AU339" s="270" t="s">
        <v>79</v>
      </c>
      <c r="AV339" s="15" t="s">
        <v>148</v>
      </c>
      <c r="AW339" s="15" t="s">
        <v>31</v>
      </c>
      <c r="AX339" s="15" t="s">
        <v>77</v>
      </c>
      <c r="AY339" s="270" t="s">
        <v>126</v>
      </c>
    </row>
    <row r="340" s="2" customFormat="1" ht="78" customHeight="1">
      <c r="A340" s="41"/>
      <c r="B340" s="42"/>
      <c r="C340" s="215" t="s">
        <v>585</v>
      </c>
      <c r="D340" s="215" t="s">
        <v>129</v>
      </c>
      <c r="E340" s="216" t="s">
        <v>586</v>
      </c>
      <c r="F340" s="217" t="s">
        <v>587</v>
      </c>
      <c r="G340" s="218" t="s">
        <v>190</v>
      </c>
      <c r="H340" s="219">
        <v>2</v>
      </c>
      <c r="I340" s="220"/>
      <c r="J340" s="221">
        <f>ROUND(I340*H340,2)</f>
        <v>0</v>
      </c>
      <c r="K340" s="217" t="s">
        <v>191</v>
      </c>
      <c r="L340" s="47"/>
      <c r="M340" s="222" t="s">
        <v>19</v>
      </c>
      <c r="N340" s="223" t="s">
        <v>40</v>
      </c>
      <c r="O340" s="87"/>
      <c r="P340" s="224">
        <f>O340*H340</f>
        <v>0</v>
      </c>
      <c r="Q340" s="224">
        <v>0.089219999999999994</v>
      </c>
      <c r="R340" s="224">
        <f>Q340*H340</f>
        <v>0.17843999999999999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148</v>
      </c>
      <c r="AT340" s="226" t="s">
        <v>129</v>
      </c>
      <c r="AU340" s="226" t="s">
        <v>79</v>
      </c>
      <c r="AY340" s="20" t="s">
        <v>126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77</v>
      </c>
      <c r="BK340" s="227">
        <f>ROUND(I340*H340,2)</f>
        <v>0</v>
      </c>
      <c r="BL340" s="20" t="s">
        <v>148</v>
      </c>
      <c r="BM340" s="226" t="s">
        <v>588</v>
      </c>
    </row>
    <row r="341" s="2" customFormat="1">
      <c r="A341" s="41"/>
      <c r="B341" s="42"/>
      <c r="C341" s="43"/>
      <c r="D341" s="237" t="s">
        <v>193</v>
      </c>
      <c r="E341" s="43"/>
      <c r="F341" s="238" t="s">
        <v>589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193</v>
      </c>
      <c r="AU341" s="20" t="s">
        <v>79</v>
      </c>
    </row>
    <row r="342" s="2" customFormat="1" ht="24.15" customHeight="1">
      <c r="A342" s="41"/>
      <c r="B342" s="42"/>
      <c r="C342" s="282" t="s">
        <v>590</v>
      </c>
      <c r="D342" s="282" t="s">
        <v>361</v>
      </c>
      <c r="E342" s="283" t="s">
        <v>591</v>
      </c>
      <c r="F342" s="284" t="s">
        <v>592</v>
      </c>
      <c r="G342" s="285" t="s">
        <v>190</v>
      </c>
      <c r="H342" s="286">
        <v>1.03</v>
      </c>
      <c r="I342" s="287"/>
      <c r="J342" s="288">
        <f>ROUND(I342*H342,2)</f>
        <v>0</v>
      </c>
      <c r="K342" s="284" t="s">
        <v>191</v>
      </c>
      <c r="L342" s="289"/>
      <c r="M342" s="290" t="s">
        <v>19</v>
      </c>
      <c r="N342" s="291" t="s">
        <v>40</v>
      </c>
      <c r="O342" s="87"/>
      <c r="P342" s="224">
        <f>O342*H342</f>
        <v>0</v>
      </c>
      <c r="Q342" s="224">
        <v>0.13200000000000001</v>
      </c>
      <c r="R342" s="224">
        <f>Q342*H342</f>
        <v>0.13596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230</v>
      </c>
      <c r="AT342" s="226" t="s">
        <v>361</v>
      </c>
      <c r="AU342" s="226" t="s">
        <v>79</v>
      </c>
      <c r="AY342" s="20" t="s">
        <v>126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77</v>
      </c>
      <c r="BK342" s="227">
        <f>ROUND(I342*H342,2)</f>
        <v>0</v>
      </c>
      <c r="BL342" s="20" t="s">
        <v>148</v>
      </c>
      <c r="BM342" s="226" t="s">
        <v>593</v>
      </c>
    </row>
    <row r="343" s="13" customFormat="1">
      <c r="A343" s="13"/>
      <c r="B343" s="239"/>
      <c r="C343" s="240"/>
      <c r="D343" s="228" t="s">
        <v>195</v>
      </c>
      <c r="E343" s="241" t="s">
        <v>19</v>
      </c>
      <c r="F343" s="242" t="s">
        <v>594</v>
      </c>
      <c r="G343" s="240"/>
      <c r="H343" s="243">
        <v>1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195</v>
      </c>
      <c r="AU343" s="249" t="s">
        <v>79</v>
      </c>
      <c r="AV343" s="13" t="s">
        <v>79</v>
      </c>
      <c r="AW343" s="13" t="s">
        <v>31</v>
      </c>
      <c r="AX343" s="13" t="s">
        <v>77</v>
      </c>
      <c r="AY343" s="249" t="s">
        <v>126</v>
      </c>
    </row>
    <row r="344" s="13" customFormat="1">
      <c r="A344" s="13"/>
      <c r="B344" s="239"/>
      <c r="C344" s="240"/>
      <c r="D344" s="228" t="s">
        <v>195</v>
      </c>
      <c r="E344" s="240"/>
      <c r="F344" s="242" t="s">
        <v>595</v>
      </c>
      <c r="G344" s="240"/>
      <c r="H344" s="243">
        <v>1.03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195</v>
      </c>
      <c r="AU344" s="249" t="s">
        <v>79</v>
      </c>
      <c r="AV344" s="13" t="s">
        <v>79</v>
      </c>
      <c r="AW344" s="13" t="s">
        <v>4</v>
      </c>
      <c r="AX344" s="13" t="s">
        <v>77</v>
      </c>
      <c r="AY344" s="249" t="s">
        <v>126</v>
      </c>
    </row>
    <row r="345" s="2" customFormat="1" ht="24.15" customHeight="1">
      <c r="A345" s="41"/>
      <c r="B345" s="42"/>
      <c r="C345" s="282" t="s">
        <v>596</v>
      </c>
      <c r="D345" s="282" t="s">
        <v>361</v>
      </c>
      <c r="E345" s="283" t="s">
        <v>597</v>
      </c>
      <c r="F345" s="284" t="s">
        <v>598</v>
      </c>
      <c r="G345" s="285" t="s">
        <v>190</v>
      </c>
      <c r="H345" s="286">
        <v>1.03</v>
      </c>
      <c r="I345" s="287"/>
      <c r="J345" s="288">
        <f>ROUND(I345*H345,2)</f>
        <v>0</v>
      </c>
      <c r="K345" s="284" t="s">
        <v>191</v>
      </c>
      <c r="L345" s="289"/>
      <c r="M345" s="290" t="s">
        <v>19</v>
      </c>
      <c r="N345" s="291" t="s">
        <v>40</v>
      </c>
      <c r="O345" s="87"/>
      <c r="P345" s="224">
        <f>O345*H345</f>
        <v>0</v>
      </c>
      <c r="Q345" s="224">
        <v>0.13100000000000001</v>
      </c>
      <c r="R345" s="224">
        <f>Q345*H345</f>
        <v>0.13493000000000002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230</v>
      </c>
      <c r="AT345" s="226" t="s">
        <v>361</v>
      </c>
      <c r="AU345" s="226" t="s">
        <v>79</v>
      </c>
      <c r="AY345" s="20" t="s">
        <v>126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77</v>
      </c>
      <c r="BK345" s="227">
        <f>ROUND(I345*H345,2)</f>
        <v>0</v>
      </c>
      <c r="BL345" s="20" t="s">
        <v>148</v>
      </c>
      <c r="BM345" s="226" t="s">
        <v>599</v>
      </c>
    </row>
    <row r="346" s="13" customFormat="1">
      <c r="A346" s="13"/>
      <c r="B346" s="239"/>
      <c r="C346" s="240"/>
      <c r="D346" s="228" t="s">
        <v>195</v>
      </c>
      <c r="E346" s="241" t="s">
        <v>19</v>
      </c>
      <c r="F346" s="242" t="s">
        <v>600</v>
      </c>
      <c r="G346" s="240"/>
      <c r="H346" s="243">
        <v>1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195</v>
      </c>
      <c r="AU346" s="249" t="s">
        <v>79</v>
      </c>
      <c r="AV346" s="13" t="s">
        <v>79</v>
      </c>
      <c r="AW346" s="13" t="s">
        <v>31</v>
      </c>
      <c r="AX346" s="13" t="s">
        <v>77</v>
      </c>
      <c r="AY346" s="249" t="s">
        <v>126</v>
      </c>
    </row>
    <row r="347" s="13" customFormat="1">
      <c r="A347" s="13"/>
      <c r="B347" s="239"/>
      <c r="C347" s="240"/>
      <c r="D347" s="228" t="s">
        <v>195</v>
      </c>
      <c r="E347" s="240"/>
      <c r="F347" s="242" t="s">
        <v>595</v>
      </c>
      <c r="G347" s="240"/>
      <c r="H347" s="243">
        <v>1.03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195</v>
      </c>
      <c r="AU347" s="249" t="s">
        <v>79</v>
      </c>
      <c r="AV347" s="13" t="s">
        <v>79</v>
      </c>
      <c r="AW347" s="13" t="s">
        <v>4</v>
      </c>
      <c r="AX347" s="13" t="s">
        <v>77</v>
      </c>
      <c r="AY347" s="249" t="s">
        <v>126</v>
      </c>
    </row>
    <row r="348" s="2" customFormat="1" ht="78" customHeight="1">
      <c r="A348" s="41"/>
      <c r="B348" s="42"/>
      <c r="C348" s="215" t="s">
        <v>601</v>
      </c>
      <c r="D348" s="215" t="s">
        <v>129</v>
      </c>
      <c r="E348" s="216" t="s">
        <v>602</v>
      </c>
      <c r="F348" s="217" t="s">
        <v>603</v>
      </c>
      <c r="G348" s="218" t="s">
        <v>190</v>
      </c>
      <c r="H348" s="219">
        <v>8</v>
      </c>
      <c r="I348" s="220"/>
      <c r="J348" s="221">
        <f>ROUND(I348*H348,2)</f>
        <v>0</v>
      </c>
      <c r="K348" s="217" t="s">
        <v>191</v>
      </c>
      <c r="L348" s="47"/>
      <c r="M348" s="222" t="s">
        <v>19</v>
      </c>
      <c r="N348" s="223" t="s">
        <v>40</v>
      </c>
      <c r="O348" s="87"/>
      <c r="P348" s="224">
        <f>O348*H348</f>
        <v>0</v>
      </c>
      <c r="Q348" s="224">
        <v>0.11162</v>
      </c>
      <c r="R348" s="224">
        <f>Q348*H348</f>
        <v>0.89295999999999998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148</v>
      </c>
      <c r="AT348" s="226" t="s">
        <v>129</v>
      </c>
      <c r="AU348" s="226" t="s">
        <v>79</v>
      </c>
      <c r="AY348" s="20" t="s">
        <v>126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77</v>
      </c>
      <c r="BK348" s="227">
        <f>ROUND(I348*H348,2)</f>
        <v>0</v>
      </c>
      <c r="BL348" s="20" t="s">
        <v>148</v>
      </c>
      <c r="BM348" s="226" t="s">
        <v>604</v>
      </c>
    </row>
    <row r="349" s="2" customFormat="1">
      <c r="A349" s="41"/>
      <c r="B349" s="42"/>
      <c r="C349" s="43"/>
      <c r="D349" s="237" t="s">
        <v>193</v>
      </c>
      <c r="E349" s="43"/>
      <c r="F349" s="238" t="s">
        <v>605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193</v>
      </c>
      <c r="AU349" s="20" t="s">
        <v>79</v>
      </c>
    </row>
    <row r="350" s="13" customFormat="1">
      <c r="A350" s="13"/>
      <c r="B350" s="239"/>
      <c r="C350" s="240"/>
      <c r="D350" s="228" t="s">
        <v>195</v>
      </c>
      <c r="E350" s="241" t="s">
        <v>19</v>
      </c>
      <c r="F350" s="242" t="s">
        <v>209</v>
      </c>
      <c r="G350" s="240"/>
      <c r="H350" s="243">
        <v>8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195</v>
      </c>
      <c r="AU350" s="249" t="s">
        <v>79</v>
      </c>
      <c r="AV350" s="13" t="s">
        <v>79</v>
      </c>
      <c r="AW350" s="13" t="s">
        <v>31</v>
      </c>
      <c r="AX350" s="13" t="s">
        <v>77</v>
      </c>
      <c r="AY350" s="249" t="s">
        <v>126</v>
      </c>
    </row>
    <row r="351" s="2" customFormat="1" ht="66.75" customHeight="1">
      <c r="A351" s="41"/>
      <c r="B351" s="42"/>
      <c r="C351" s="215" t="s">
        <v>606</v>
      </c>
      <c r="D351" s="215" t="s">
        <v>129</v>
      </c>
      <c r="E351" s="216" t="s">
        <v>607</v>
      </c>
      <c r="F351" s="217" t="s">
        <v>608</v>
      </c>
      <c r="G351" s="218" t="s">
        <v>190</v>
      </c>
      <c r="H351" s="219">
        <v>272</v>
      </c>
      <c r="I351" s="220"/>
      <c r="J351" s="221">
        <f>ROUND(I351*H351,2)</f>
        <v>0</v>
      </c>
      <c r="K351" s="217" t="s">
        <v>191</v>
      </c>
      <c r="L351" s="47"/>
      <c r="M351" s="222" t="s">
        <v>19</v>
      </c>
      <c r="N351" s="223" t="s">
        <v>40</v>
      </c>
      <c r="O351" s="87"/>
      <c r="P351" s="224">
        <f>O351*H351</f>
        <v>0</v>
      </c>
      <c r="Q351" s="224">
        <v>0.080030000000000004</v>
      </c>
      <c r="R351" s="224">
        <f>Q351*H351</f>
        <v>21.768160000000002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148</v>
      </c>
      <c r="AT351" s="226" t="s">
        <v>129</v>
      </c>
      <c r="AU351" s="226" t="s">
        <v>79</v>
      </c>
      <c r="AY351" s="20" t="s">
        <v>126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77</v>
      </c>
      <c r="BK351" s="227">
        <f>ROUND(I351*H351,2)</f>
        <v>0</v>
      </c>
      <c r="BL351" s="20" t="s">
        <v>148</v>
      </c>
      <c r="BM351" s="226" t="s">
        <v>609</v>
      </c>
    </row>
    <row r="352" s="2" customFormat="1">
      <c r="A352" s="41"/>
      <c r="B352" s="42"/>
      <c r="C352" s="43"/>
      <c r="D352" s="237" t="s">
        <v>193</v>
      </c>
      <c r="E352" s="43"/>
      <c r="F352" s="238" t="s">
        <v>610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193</v>
      </c>
      <c r="AU352" s="20" t="s">
        <v>79</v>
      </c>
    </row>
    <row r="353" s="2" customFormat="1" ht="24.15" customHeight="1">
      <c r="A353" s="41"/>
      <c r="B353" s="42"/>
      <c r="C353" s="282" t="s">
        <v>611</v>
      </c>
      <c r="D353" s="282" t="s">
        <v>361</v>
      </c>
      <c r="E353" s="283" t="s">
        <v>612</v>
      </c>
      <c r="F353" s="284" t="s">
        <v>613</v>
      </c>
      <c r="G353" s="285" t="s">
        <v>190</v>
      </c>
      <c r="H353" s="286">
        <v>280.16000000000003</v>
      </c>
      <c r="I353" s="287"/>
      <c r="J353" s="288">
        <f>ROUND(I353*H353,2)</f>
        <v>0</v>
      </c>
      <c r="K353" s="284" t="s">
        <v>191</v>
      </c>
      <c r="L353" s="289"/>
      <c r="M353" s="290" t="s">
        <v>19</v>
      </c>
      <c r="N353" s="291" t="s">
        <v>40</v>
      </c>
      <c r="O353" s="87"/>
      <c r="P353" s="224">
        <f>O353*H353</f>
        <v>0</v>
      </c>
      <c r="Q353" s="224">
        <v>0.10833</v>
      </c>
      <c r="R353" s="224">
        <f>Q353*H353</f>
        <v>30.349732800000002</v>
      </c>
      <c r="S353" s="224">
        <v>0</v>
      </c>
      <c r="T353" s="225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26" t="s">
        <v>230</v>
      </c>
      <c r="AT353" s="226" t="s">
        <v>361</v>
      </c>
      <c r="AU353" s="226" t="s">
        <v>79</v>
      </c>
      <c r="AY353" s="20" t="s">
        <v>126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20" t="s">
        <v>77</v>
      </c>
      <c r="BK353" s="227">
        <f>ROUND(I353*H353,2)</f>
        <v>0</v>
      </c>
      <c r="BL353" s="20" t="s">
        <v>148</v>
      </c>
      <c r="BM353" s="226" t="s">
        <v>614</v>
      </c>
    </row>
    <row r="354" s="14" customFormat="1">
      <c r="A354" s="14"/>
      <c r="B354" s="250"/>
      <c r="C354" s="251"/>
      <c r="D354" s="228" t="s">
        <v>195</v>
      </c>
      <c r="E354" s="252" t="s">
        <v>19</v>
      </c>
      <c r="F354" s="253" t="s">
        <v>615</v>
      </c>
      <c r="G354" s="251"/>
      <c r="H354" s="252" t="s">
        <v>19</v>
      </c>
      <c r="I354" s="254"/>
      <c r="J354" s="251"/>
      <c r="K354" s="251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195</v>
      </c>
      <c r="AU354" s="259" t="s">
        <v>79</v>
      </c>
      <c r="AV354" s="14" t="s">
        <v>77</v>
      </c>
      <c r="AW354" s="14" t="s">
        <v>31</v>
      </c>
      <c r="AX354" s="14" t="s">
        <v>69</v>
      </c>
      <c r="AY354" s="259" t="s">
        <v>126</v>
      </c>
    </row>
    <row r="355" s="13" customFormat="1">
      <c r="A355" s="13"/>
      <c r="B355" s="239"/>
      <c r="C355" s="240"/>
      <c r="D355" s="228" t="s">
        <v>195</v>
      </c>
      <c r="E355" s="241" t="s">
        <v>19</v>
      </c>
      <c r="F355" s="242" t="s">
        <v>616</v>
      </c>
      <c r="G355" s="240"/>
      <c r="H355" s="243">
        <v>100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195</v>
      </c>
      <c r="AU355" s="249" t="s">
        <v>79</v>
      </c>
      <c r="AV355" s="13" t="s">
        <v>79</v>
      </c>
      <c r="AW355" s="13" t="s">
        <v>31</v>
      </c>
      <c r="AX355" s="13" t="s">
        <v>69</v>
      </c>
      <c r="AY355" s="249" t="s">
        <v>126</v>
      </c>
    </row>
    <row r="356" s="13" customFormat="1">
      <c r="A356" s="13"/>
      <c r="B356" s="239"/>
      <c r="C356" s="240"/>
      <c r="D356" s="228" t="s">
        <v>195</v>
      </c>
      <c r="E356" s="241" t="s">
        <v>19</v>
      </c>
      <c r="F356" s="242" t="s">
        <v>617</v>
      </c>
      <c r="G356" s="240"/>
      <c r="H356" s="243">
        <v>172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195</v>
      </c>
      <c r="AU356" s="249" t="s">
        <v>79</v>
      </c>
      <c r="AV356" s="13" t="s">
        <v>79</v>
      </c>
      <c r="AW356" s="13" t="s">
        <v>31</v>
      </c>
      <c r="AX356" s="13" t="s">
        <v>69</v>
      </c>
      <c r="AY356" s="249" t="s">
        <v>126</v>
      </c>
    </row>
    <row r="357" s="15" customFormat="1">
      <c r="A357" s="15"/>
      <c r="B357" s="260"/>
      <c r="C357" s="261"/>
      <c r="D357" s="228" t="s">
        <v>195</v>
      </c>
      <c r="E357" s="262" t="s">
        <v>19</v>
      </c>
      <c r="F357" s="263" t="s">
        <v>204</v>
      </c>
      <c r="G357" s="261"/>
      <c r="H357" s="264">
        <v>272</v>
      </c>
      <c r="I357" s="265"/>
      <c r="J357" s="261"/>
      <c r="K357" s="261"/>
      <c r="L357" s="266"/>
      <c r="M357" s="267"/>
      <c r="N357" s="268"/>
      <c r="O357" s="268"/>
      <c r="P357" s="268"/>
      <c r="Q357" s="268"/>
      <c r="R357" s="268"/>
      <c r="S357" s="268"/>
      <c r="T357" s="269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0" t="s">
        <v>195</v>
      </c>
      <c r="AU357" s="270" t="s">
        <v>79</v>
      </c>
      <c r="AV357" s="15" t="s">
        <v>148</v>
      </c>
      <c r="AW357" s="15" t="s">
        <v>31</v>
      </c>
      <c r="AX357" s="15" t="s">
        <v>77</v>
      </c>
      <c r="AY357" s="270" t="s">
        <v>126</v>
      </c>
    </row>
    <row r="358" s="13" customFormat="1">
      <c r="A358" s="13"/>
      <c r="B358" s="239"/>
      <c r="C358" s="240"/>
      <c r="D358" s="228" t="s">
        <v>195</v>
      </c>
      <c r="E358" s="240"/>
      <c r="F358" s="242" t="s">
        <v>618</v>
      </c>
      <c r="G358" s="240"/>
      <c r="H358" s="243">
        <v>280.16000000000003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195</v>
      </c>
      <c r="AU358" s="249" t="s">
        <v>79</v>
      </c>
      <c r="AV358" s="13" t="s">
        <v>79</v>
      </c>
      <c r="AW358" s="13" t="s">
        <v>4</v>
      </c>
      <c r="AX358" s="13" t="s">
        <v>77</v>
      </c>
      <c r="AY358" s="249" t="s">
        <v>126</v>
      </c>
    </row>
    <row r="359" s="12" customFormat="1" ht="22.8" customHeight="1">
      <c r="A359" s="12"/>
      <c r="B359" s="199"/>
      <c r="C359" s="200"/>
      <c r="D359" s="201" t="s">
        <v>68</v>
      </c>
      <c r="E359" s="213" t="s">
        <v>230</v>
      </c>
      <c r="F359" s="213" t="s">
        <v>619</v>
      </c>
      <c r="G359" s="200"/>
      <c r="H359" s="200"/>
      <c r="I359" s="203"/>
      <c r="J359" s="214">
        <f>BK359</f>
        <v>0</v>
      </c>
      <c r="K359" s="200"/>
      <c r="L359" s="205"/>
      <c r="M359" s="206"/>
      <c r="N359" s="207"/>
      <c r="O359" s="207"/>
      <c r="P359" s="208">
        <f>SUM(P360:P419)</f>
        <v>0</v>
      </c>
      <c r="Q359" s="207"/>
      <c r="R359" s="208">
        <f>SUM(R360:R419)</f>
        <v>27.573941000000001</v>
      </c>
      <c r="S359" s="207"/>
      <c r="T359" s="209">
        <f>SUM(T360:T419)</f>
        <v>45.160000000000004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0" t="s">
        <v>77</v>
      </c>
      <c r="AT359" s="211" t="s">
        <v>68</v>
      </c>
      <c r="AU359" s="211" t="s">
        <v>77</v>
      </c>
      <c r="AY359" s="210" t="s">
        <v>126</v>
      </c>
      <c r="BK359" s="212">
        <f>SUM(BK360:BK419)</f>
        <v>0</v>
      </c>
    </row>
    <row r="360" s="2" customFormat="1" ht="37.8" customHeight="1">
      <c r="A360" s="41"/>
      <c r="B360" s="42"/>
      <c r="C360" s="215" t="s">
        <v>620</v>
      </c>
      <c r="D360" s="215" t="s">
        <v>129</v>
      </c>
      <c r="E360" s="216" t="s">
        <v>621</v>
      </c>
      <c r="F360" s="217" t="s">
        <v>622</v>
      </c>
      <c r="G360" s="218" t="s">
        <v>245</v>
      </c>
      <c r="H360" s="219">
        <v>116.09999999999999</v>
      </c>
      <c r="I360" s="220"/>
      <c r="J360" s="221">
        <f>ROUND(I360*H360,2)</f>
        <v>0</v>
      </c>
      <c r="K360" s="217" t="s">
        <v>191</v>
      </c>
      <c r="L360" s="47"/>
      <c r="M360" s="222" t="s">
        <v>19</v>
      </c>
      <c r="N360" s="223" t="s">
        <v>40</v>
      </c>
      <c r="O360" s="87"/>
      <c r="P360" s="224">
        <f>O360*H360</f>
        <v>0</v>
      </c>
      <c r="Q360" s="224">
        <v>3.0000000000000001E-05</v>
      </c>
      <c r="R360" s="224">
        <f>Q360*H360</f>
        <v>0.003483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148</v>
      </c>
      <c r="AT360" s="226" t="s">
        <v>129</v>
      </c>
      <c r="AU360" s="226" t="s">
        <v>79</v>
      </c>
      <c r="AY360" s="20" t="s">
        <v>126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20" t="s">
        <v>77</v>
      </c>
      <c r="BK360" s="227">
        <f>ROUND(I360*H360,2)</f>
        <v>0</v>
      </c>
      <c r="BL360" s="20" t="s">
        <v>148</v>
      </c>
      <c r="BM360" s="226" t="s">
        <v>623</v>
      </c>
    </row>
    <row r="361" s="2" customFormat="1">
      <c r="A361" s="41"/>
      <c r="B361" s="42"/>
      <c r="C361" s="43"/>
      <c r="D361" s="237" t="s">
        <v>193</v>
      </c>
      <c r="E361" s="43"/>
      <c r="F361" s="238" t="s">
        <v>624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193</v>
      </c>
      <c r="AU361" s="20" t="s">
        <v>79</v>
      </c>
    </row>
    <row r="362" s="13" customFormat="1">
      <c r="A362" s="13"/>
      <c r="B362" s="239"/>
      <c r="C362" s="240"/>
      <c r="D362" s="228" t="s">
        <v>195</v>
      </c>
      <c r="E362" s="241" t="s">
        <v>19</v>
      </c>
      <c r="F362" s="242" t="s">
        <v>625</v>
      </c>
      <c r="G362" s="240"/>
      <c r="H362" s="243">
        <v>107.7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195</v>
      </c>
      <c r="AU362" s="249" t="s">
        <v>79</v>
      </c>
      <c r="AV362" s="13" t="s">
        <v>79</v>
      </c>
      <c r="AW362" s="13" t="s">
        <v>31</v>
      </c>
      <c r="AX362" s="13" t="s">
        <v>69</v>
      </c>
      <c r="AY362" s="249" t="s">
        <v>126</v>
      </c>
    </row>
    <row r="363" s="13" customFormat="1">
      <c r="A363" s="13"/>
      <c r="B363" s="239"/>
      <c r="C363" s="240"/>
      <c r="D363" s="228" t="s">
        <v>195</v>
      </c>
      <c r="E363" s="241" t="s">
        <v>19</v>
      </c>
      <c r="F363" s="242" t="s">
        <v>626</v>
      </c>
      <c r="G363" s="240"/>
      <c r="H363" s="243">
        <v>8.4000000000000004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195</v>
      </c>
      <c r="AU363" s="249" t="s">
        <v>79</v>
      </c>
      <c r="AV363" s="13" t="s">
        <v>79</v>
      </c>
      <c r="AW363" s="13" t="s">
        <v>31</v>
      </c>
      <c r="AX363" s="13" t="s">
        <v>69</v>
      </c>
      <c r="AY363" s="249" t="s">
        <v>126</v>
      </c>
    </row>
    <row r="364" s="15" customFormat="1">
      <c r="A364" s="15"/>
      <c r="B364" s="260"/>
      <c r="C364" s="261"/>
      <c r="D364" s="228" t="s">
        <v>195</v>
      </c>
      <c r="E364" s="262" t="s">
        <v>19</v>
      </c>
      <c r="F364" s="263" t="s">
        <v>204</v>
      </c>
      <c r="G364" s="261"/>
      <c r="H364" s="264">
        <v>116.09999999999999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0" t="s">
        <v>195</v>
      </c>
      <c r="AU364" s="270" t="s">
        <v>79</v>
      </c>
      <c r="AV364" s="15" t="s">
        <v>148</v>
      </c>
      <c r="AW364" s="15" t="s">
        <v>31</v>
      </c>
      <c r="AX364" s="15" t="s">
        <v>77</v>
      </c>
      <c r="AY364" s="270" t="s">
        <v>126</v>
      </c>
    </row>
    <row r="365" s="2" customFormat="1" ht="24.15" customHeight="1">
      <c r="A365" s="41"/>
      <c r="B365" s="42"/>
      <c r="C365" s="282" t="s">
        <v>627</v>
      </c>
      <c r="D365" s="282" t="s">
        <v>361</v>
      </c>
      <c r="E365" s="283" t="s">
        <v>628</v>
      </c>
      <c r="F365" s="284" t="s">
        <v>629</v>
      </c>
      <c r="G365" s="285" t="s">
        <v>245</v>
      </c>
      <c r="H365" s="286">
        <v>117.842</v>
      </c>
      <c r="I365" s="287"/>
      <c r="J365" s="288">
        <f>ROUND(I365*H365,2)</f>
        <v>0</v>
      </c>
      <c r="K365" s="284" t="s">
        <v>191</v>
      </c>
      <c r="L365" s="289"/>
      <c r="M365" s="290" t="s">
        <v>19</v>
      </c>
      <c r="N365" s="291" t="s">
        <v>40</v>
      </c>
      <c r="O365" s="87"/>
      <c r="P365" s="224">
        <f>O365*H365</f>
        <v>0</v>
      </c>
      <c r="Q365" s="224">
        <v>0.024</v>
      </c>
      <c r="R365" s="224">
        <f>Q365*H365</f>
        <v>2.8282080000000001</v>
      </c>
      <c r="S365" s="224">
        <v>0</v>
      </c>
      <c r="T365" s="225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26" t="s">
        <v>230</v>
      </c>
      <c r="AT365" s="226" t="s">
        <v>361</v>
      </c>
      <c r="AU365" s="226" t="s">
        <v>79</v>
      </c>
      <c r="AY365" s="20" t="s">
        <v>126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20" t="s">
        <v>77</v>
      </c>
      <c r="BK365" s="227">
        <f>ROUND(I365*H365,2)</f>
        <v>0</v>
      </c>
      <c r="BL365" s="20" t="s">
        <v>148</v>
      </c>
      <c r="BM365" s="226" t="s">
        <v>630</v>
      </c>
    </row>
    <row r="366" s="13" customFormat="1">
      <c r="A366" s="13"/>
      <c r="B366" s="239"/>
      <c r="C366" s="240"/>
      <c r="D366" s="228" t="s">
        <v>195</v>
      </c>
      <c r="E366" s="240"/>
      <c r="F366" s="242" t="s">
        <v>631</v>
      </c>
      <c r="G366" s="240"/>
      <c r="H366" s="243">
        <v>117.842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195</v>
      </c>
      <c r="AU366" s="249" t="s">
        <v>79</v>
      </c>
      <c r="AV366" s="13" t="s">
        <v>79</v>
      </c>
      <c r="AW366" s="13" t="s">
        <v>4</v>
      </c>
      <c r="AX366" s="13" t="s">
        <v>77</v>
      </c>
      <c r="AY366" s="249" t="s">
        <v>126</v>
      </c>
    </row>
    <row r="367" s="2" customFormat="1" ht="62.7" customHeight="1">
      <c r="A367" s="41"/>
      <c r="B367" s="42"/>
      <c r="C367" s="215" t="s">
        <v>632</v>
      </c>
      <c r="D367" s="215" t="s">
        <v>129</v>
      </c>
      <c r="E367" s="216" t="s">
        <v>633</v>
      </c>
      <c r="F367" s="217" t="s">
        <v>634</v>
      </c>
      <c r="G367" s="218" t="s">
        <v>635</v>
      </c>
      <c r="H367" s="219">
        <v>21</v>
      </c>
      <c r="I367" s="220"/>
      <c r="J367" s="221">
        <f>ROUND(I367*H367,2)</f>
        <v>0</v>
      </c>
      <c r="K367" s="217" t="s">
        <v>191</v>
      </c>
      <c r="L367" s="47"/>
      <c r="M367" s="222" t="s">
        <v>19</v>
      </c>
      <c r="N367" s="223" t="s">
        <v>40</v>
      </c>
      <c r="O367" s="87"/>
      <c r="P367" s="224">
        <f>O367*H367</f>
        <v>0</v>
      </c>
      <c r="Q367" s="224">
        <v>0.00084999999999999995</v>
      </c>
      <c r="R367" s="224">
        <f>Q367*H367</f>
        <v>0.017849999999999998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148</v>
      </c>
      <c r="AT367" s="226" t="s">
        <v>129</v>
      </c>
      <c r="AU367" s="226" t="s">
        <v>79</v>
      </c>
      <c r="AY367" s="20" t="s">
        <v>126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77</v>
      </c>
      <c r="BK367" s="227">
        <f>ROUND(I367*H367,2)</f>
        <v>0</v>
      </c>
      <c r="BL367" s="20" t="s">
        <v>148</v>
      </c>
      <c r="BM367" s="226" t="s">
        <v>636</v>
      </c>
    </row>
    <row r="368" s="2" customFormat="1">
      <c r="A368" s="41"/>
      <c r="B368" s="42"/>
      <c r="C368" s="43"/>
      <c r="D368" s="237" t="s">
        <v>193</v>
      </c>
      <c r="E368" s="43"/>
      <c r="F368" s="238" t="s">
        <v>637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193</v>
      </c>
      <c r="AU368" s="20" t="s">
        <v>79</v>
      </c>
    </row>
    <row r="369" s="13" customFormat="1">
      <c r="A369" s="13"/>
      <c r="B369" s="239"/>
      <c r="C369" s="240"/>
      <c r="D369" s="228" t="s">
        <v>195</v>
      </c>
      <c r="E369" s="241" t="s">
        <v>19</v>
      </c>
      <c r="F369" s="242" t="s">
        <v>638</v>
      </c>
      <c r="G369" s="240"/>
      <c r="H369" s="243">
        <v>19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195</v>
      </c>
      <c r="AU369" s="249" t="s">
        <v>79</v>
      </c>
      <c r="AV369" s="13" t="s">
        <v>79</v>
      </c>
      <c r="AW369" s="13" t="s">
        <v>31</v>
      </c>
      <c r="AX369" s="13" t="s">
        <v>69</v>
      </c>
      <c r="AY369" s="249" t="s">
        <v>126</v>
      </c>
    </row>
    <row r="370" s="13" customFormat="1">
      <c r="A370" s="13"/>
      <c r="B370" s="239"/>
      <c r="C370" s="240"/>
      <c r="D370" s="228" t="s">
        <v>195</v>
      </c>
      <c r="E370" s="241" t="s">
        <v>19</v>
      </c>
      <c r="F370" s="242" t="s">
        <v>639</v>
      </c>
      <c r="G370" s="240"/>
      <c r="H370" s="243">
        <v>2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195</v>
      </c>
      <c r="AU370" s="249" t="s">
        <v>79</v>
      </c>
      <c r="AV370" s="13" t="s">
        <v>79</v>
      </c>
      <c r="AW370" s="13" t="s">
        <v>31</v>
      </c>
      <c r="AX370" s="13" t="s">
        <v>69</v>
      </c>
      <c r="AY370" s="249" t="s">
        <v>126</v>
      </c>
    </row>
    <row r="371" s="15" customFormat="1">
      <c r="A371" s="15"/>
      <c r="B371" s="260"/>
      <c r="C371" s="261"/>
      <c r="D371" s="228" t="s">
        <v>195</v>
      </c>
      <c r="E371" s="262" t="s">
        <v>19</v>
      </c>
      <c r="F371" s="263" t="s">
        <v>204</v>
      </c>
      <c r="G371" s="261"/>
      <c r="H371" s="264">
        <v>21</v>
      </c>
      <c r="I371" s="265"/>
      <c r="J371" s="261"/>
      <c r="K371" s="261"/>
      <c r="L371" s="266"/>
      <c r="M371" s="267"/>
      <c r="N371" s="268"/>
      <c r="O371" s="268"/>
      <c r="P371" s="268"/>
      <c r="Q371" s="268"/>
      <c r="R371" s="268"/>
      <c r="S371" s="268"/>
      <c r="T371" s="269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0" t="s">
        <v>195</v>
      </c>
      <c r="AU371" s="270" t="s">
        <v>79</v>
      </c>
      <c r="AV371" s="15" t="s">
        <v>148</v>
      </c>
      <c r="AW371" s="15" t="s">
        <v>31</v>
      </c>
      <c r="AX371" s="15" t="s">
        <v>77</v>
      </c>
      <c r="AY371" s="270" t="s">
        <v>126</v>
      </c>
    </row>
    <row r="372" s="2" customFormat="1" ht="37.8" customHeight="1">
      <c r="A372" s="41"/>
      <c r="B372" s="42"/>
      <c r="C372" s="215" t="s">
        <v>640</v>
      </c>
      <c r="D372" s="215" t="s">
        <v>129</v>
      </c>
      <c r="E372" s="216" t="s">
        <v>641</v>
      </c>
      <c r="F372" s="217" t="s">
        <v>642</v>
      </c>
      <c r="G372" s="218" t="s">
        <v>635</v>
      </c>
      <c r="H372" s="219">
        <v>21</v>
      </c>
      <c r="I372" s="220"/>
      <c r="J372" s="221">
        <f>ROUND(I372*H372,2)</f>
        <v>0</v>
      </c>
      <c r="K372" s="217" t="s">
        <v>191</v>
      </c>
      <c r="L372" s="47"/>
      <c r="M372" s="222" t="s">
        <v>19</v>
      </c>
      <c r="N372" s="223" t="s">
        <v>40</v>
      </c>
      <c r="O372" s="87"/>
      <c r="P372" s="224">
        <f>O372*H372</f>
        <v>0</v>
      </c>
      <c r="Q372" s="224">
        <v>0.00012999999999999999</v>
      </c>
      <c r="R372" s="224">
        <f>Q372*H372</f>
        <v>0.0027299999999999998</v>
      </c>
      <c r="S372" s="224">
        <v>0</v>
      </c>
      <c r="T372" s="225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26" t="s">
        <v>148</v>
      </c>
      <c r="AT372" s="226" t="s">
        <v>129</v>
      </c>
      <c r="AU372" s="226" t="s">
        <v>79</v>
      </c>
      <c r="AY372" s="20" t="s">
        <v>126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20" t="s">
        <v>77</v>
      </c>
      <c r="BK372" s="227">
        <f>ROUND(I372*H372,2)</f>
        <v>0</v>
      </c>
      <c r="BL372" s="20" t="s">
        <v>148</v>
      </c>
      <c r="BM372" s="226" t="s">
        <v>643</v>
      </c>
    </row>
    <row r="373" s="2" customFormat="1">
      <c r="A373" s="41"/>
      <c r="B373" s="42"/>
      <c r="C373" s="43"/>
      <c r="D373" s="237" t="s">
        <v>193</v>
      </c>
      <c r="E373" s="43"/>
      <c r="F373" s="238" t="s">
        <v>644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193</v>
      </c>
      <c r="AU373" s="20" t="s">
        <v>79</v>
      </c>
    </row>
    <row r="374" s="13" customFormat="1">
      <c r="A374" s="13"/>
      <c r="B374" s="239"/>
      <c r="C374" s="240"/>
      <c r="D374" s="228" t="s">
        <v>195</v>
      </c>
      <c r="E374" s="241" t="s">
        <v>19</v>
      </c>
      <c r="F374" s="242" t="s">
        <v>645</v>
      </c>
      <c r="G374" s="240"/>
      <c r="H374" s="243">
        <v>19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195</v>
      </c>
      <c r="AU374" s="249" t="s">
        <v>79</v>
      </c>
      <c r="AV374" s="13" t="s">
        <v>79</v>
      </c>
      <c r="AW374" s="13" t="s">
        <v>31</v>
      </c>
      <c r="AX374" s="13" t="s">
        <v>69</v>
      </c>
      <c r="AY374" s="249" t="s">
        <v>126</v>
      </c>
    </row>
    <row r="375" s="13" customFormat="1">
      <c r="A375" s="13"/>
      <c r="B375" s="239"/>
      <c r="C375" s="240"/>
      <c r="D375" s="228" t="s">
        <v>195</v>
      </c>
      <c r="E375" s="241" t="s">
        <v>19</v>
      </c>
      <c r="F375" s="242" t="s">
        <v>639</v>
      </c>
      <c r="G375" s="240"/>
      <c r="H375" s="243">
        <v>2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195</v>
      </c>
      <c r="AU375" s="249" t="s">
        <v>79</v>
      </c>
      <c r="AV375" s="13" t="s">
        <v>79</v>
      </c>
      <c r="AW375" s="13" t="s">
        <v>31</v>
      </c>
      <c r="AX375" s="13" t="s">
        <v>69</v>
      </c>
      <c r="AY375" s="249" t="s">
        <v>126</v>
      </c>
    </row>
    <row r="376" s="15" customFormat="1">
      <c r="A376" s="15"/>
      <c r="B376" s="260"/>
      <c r="C376" s="261"/>
      <c r="D376" s="228" t="s">
        <v>195</v>
      </c>
      <c r="E376" s="262" t="s">
        <v>19</v>
      </c>
      <c r="F376" s="263" t="s">
        <v>204</v>
      </c>
      <c r="G376" s="261"/>
      <c r="H376" s="264">
        <v>21</v>
      </c>
      <c r="I376" s="265"/>
      <c r="J376" s="261"/>
      <c r="K376" s="261"/>
      <c r="L376" s="266"/>
      <c r="M376" s="267"/>
      <c r="N376" s="268"/>
      <c r="O376" s="268"/>
      <c r="P376" s="268"/>
      <c r="Q376" s="268"/>
      <c r="R376" s="268"/>
      <c r="S376" s="268"/>
      <c r="T376" s="269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0" t="s">
        <v>195</v>
      </c>
      <c r="AU376" s="270" t="s">
        <v>79</v>
      </c>
      <c r="AV376" s="15" t="s">
        <v>148</v>
      </c>
      <c r="AW376" s="15" t="s">
        <v>31</v>
      </c>
      <c r="AX376" s="15" t="s">
        <v>77</v>
      </c>
      <c r="AY376" s="270" t="s">
        <v>126</v>
      </c>
    </row>
    <row r="377" s="2" customFormat="1" ht="24.15" customHeight="1">
      <c r="A377" s="41"/>
      <c r="B377" s="42"/>
      <c r="C377" s="282" t="s">
        <v>646</v>
      </c>
      <c r="D377" s="282" t="s">
        <v>361</v>
      </c>
      <c r="E377" s="283" t="s">
        <v>647</v>
      </c>
      <c r="F377" s="284" t="s">
        <v>648</v>
      </c>
      <c r="G377" s="285" t="s">
        <v>635</v>
      </c>
      <c r="H377" s="286">
        <v>21.315000000000001</v>
      </c>
      <c r="I377" s="287"/>
      <c r="J377" s="288">
        <f>ROUND(I377*H377,2)</f>
        <v>0</v>
      </c>
      <c r="K377" s="284" t="s">
        <v>191</v>
      </c>
      <c r="L377" s="289"/>
      <c r="M377" s="290" t="s">
        <v>19</v>
      </c>
      <c r="N377" s="291" t="s">
        <v>40</v>
      </c>
      <c r="O377" s="87"/>
      <c r="P377" s="224">
        <f>O377*H377</f>
        <v>0</v>
      </c>
      <c r="Q377" s="224">
        <v>0.01</v>
      </c>
      <c r="R377" s="224">
        <f>Q377*H377</f>
        <v>0.21315000000000001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230</v>
      </c>
      <c r="AT377" s="226" t="s">
        <v>361</v>
      </c>
      <c r="AU377" s="226" t="s">
        <v>79</v>
      </c>
      <c r="AY377" s="20" t="s">
        <v>126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77</v>
      </c>
      <c r="BK377" s="227">
        <f>ROUND(I377*H377,2)</f>
        <v>0</v>
      </c>
      <c r="BL377" s="20" t="s">
        <v>148</v>
      </c>
      <c r="BM377" s="226" t="s">
        <v>649</v>
      </c>
    </row>
    <row r="378" s="13" customFormat="1">
      <c r="A378" s="13"/>
      <c r="B378" s="239"/>
      <c r="C378" s="240"/>
      <c r="D378" s="228" t="s">
        <v>195</v>
      </c>
      <c r="E378" s="240"/>
      <c r="F378" s="242" t="s">
        <v>650</v>
      </c>
      <c r="G378" s="240"/>
      <c r="H378" s="243">
        <v>21.315000000000001</v>
      </c>
      <c r="I378" s="244"/>
      <c r="J378" s="240"/>
      <c r="K378" s="240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195</v>
      </c>
      <c r="AU378" s="249" t="s">
        <v>79</v>
      </c>
      <c r="AV378" s="13" t="s">
        <v>79</v>
      </c>
      <c r="AW378" s="13" t="s">
        <v>4</v>
      </c>
      <c r="AX378" s="13" t="s">
        <v>77</v>
      </c>
      <c r="AY378" s="249" t="s">
        <v>126</v>
      </c>
    </row>
    <row r="379" s="2" customFormat="1" ht="33" customHeight="1">
      <c r="A379" s="41"/>
      <c r="B379" s="42"/>
      <c r="C379" s="215" t="s">
        <v>651</v>
      </c>
      <c r="D379" s="215" t="s">
        <v>129</v>
      </c>
      <c r="E379" s="216" t="s">
        <v>652</v>
      </c>
      <c r="F379" s="217" t="s">
        <v>653</v>
      </c>
      <c r="G379" s="218" t="s">
        <v>258</v>
      </c>
      <c r="H379" s="219">
        <v>21</v>
      </c>
      <c r="I379" s="220"/>
      <c r="J379" s="221">
        <f>ROUND(I379*H379,2)</f>
        <v>0</v>
      </c>
      <c r="K379" s="217" t="s">
        <v>191</v>
      </c>
      <c r="L379" s="47"/>
      <c r="M379" s="222" t="s">
        <v>19</v>
      </c>
      <c r="N379" s="223" t="s">
        <v>40</v>
      </c>
      <c r="O379" s="87"/>
      <c r="P379" s="224">
        <f>O379*H379</f>
        <v>0</v>
      </c>
      <c r="Q379" s="224">
        <v>0</v>
      </c>
      <c r="R379" s="224">
        <f>Q379*H379</f>
        <v>0</v>
      </c>
      <c r="S379" s="224">
        <v>1.9199999999999999</v>
      </c>
      <c r="T379" s="225">
        <f>S379*H379</f>
        <v>40.32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148</v>
      </c>
      <c r="AT379" s="226" t="s">
        <v>129</v>
      </c>
      <c r="AU379" s="226" t="s">
        <v>79</v>
      </c>
      <c r="AY379" s="20" t="s">
        <v>126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77</v>
      </c>
      <c r="BK379" s="227">
        <f>ROUND(I379*H379,2)</f>
        <v>0</v>
      </c>
      <c r="BL379" s="20" t="s">
        <v>148</v>
      </c>
      <c r="BM379" s="226" t="s">
        <v>654</v>
      </c>
    </row>
    <row r="380" s="2" customFormat="1">
      <c r="A380" s="41"/>
      <c r="B380" s="42"/>
      <c r="C380" s="43"/>
      <c r="D380" s="237" t="s">
        <v>193</v>
      </c>
      <c r="E380" s="43"/>
      <c r="F380" s="238" t="s">
        <v>655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193</v>
      </c>
      <c r="AU380" s="20" t="s">
        <v>79</v>
      </c>
    </row>
    <row r="381" s="13" customFormat="1">
      <c r="A381" s="13"/>
      <c r="B381" s="239"/>
      <c r="C381" s="240"/>
      <c r="D381" s="228" t="s">
        <v>195</v>
      </c>
      <c r="E381" s="241" t="s">
        <v>19</v>
      </c>
      <c r="F381" s="242" t="s">
        <v>656</v>
      </c>
      <c r="G381" s="240"/>
      <c r="H381" s="243">
        <v>18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195</v>
      </c>
      <c r="AU381" s="249" t="s">
        <v>79</v>
      </c>
      <c r="AV381" s="13" t="s">
        <v>79</v>
      </c>
      <c r="AW381" s="13" t="s">
        <v>31</v>
      </c>
      <c r="AX381" s="13" t="s">
        <v>69</v>
      </c>
      <c r="AY381" s="249" t="s">
        <v>126</v>
      </c>
    </row>
    <row r="382" s="13" customFormat="1">
      <c r="A382" s="13"/>
      <c r="B382" s="239"/>
      <c r="C382" s="240"/>
      <c r="D382" s="228" t="s">
        <v>195</v>
      </c>
      <c r="E382" s="241" t="s">
        <v>19</v>
      </c>
      <c r="F382" s="242" t="s">
        <v>657</v>
      </c>
      <c r="G382" s="240"/>
      <c r="H382" s="243">
        <v>3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195</v>
      </c>
      <c r="AU382" s="249" t="s">
        <v>79</v>
      </c>
      <c r="AV382" s="13" t="s">
        <v>79</v>
      </c>
      <c r="AW382" s="13" t="s">
        <v>31</v>
      </c>
      <c r="AX382" s="13" t="s">
        <v>69</v>
      </c>
      <c r="AY382" s="249" t="s">
        <v>126</v>
      </c>
    </row>
    <row r="383" s="15" customFormat="1">
      <c r="A383" s="15"/>
      <c r="B383" s="260"/>
      <c r="C383" s="261"/>
      <c r="D383" s="228" t="s">
        <v>195</v>
      </c>
      <c r="E383" s="262" t="s">
        <v>19</v>
      </c>
      <c r="F383" s="263" t="s">
        <v>204</v>
      </c>
      <c r="G383" s="261"/>
      <c r="H383" s="264">
        <v>21</v>
      </c>
      <c r="I383" s="265"/>
      <c r="J383" s="261"/>
      <c r="K383" s="261"/>
      <c r="L383" s="266"/>
      <c r="M383" s="267"/>
      <c r="N383" s="268"/>
      <c r="O383" s="268"/>
      <c r="P383" s="268"/>
      <c r="Q383" s="268"/>
      <c r="R383" s="268"/>
      <c r="S383" s="268"/>
      <c r="T383" s="26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0" t="s">
        <v>195</v>
      </c>
      <c r="AU383" s="270" t="s">
        <v>79</v>
      </c>
      <c r="AV383" s="15" t="s">
        <v>148</v>
      </c>
      <c r="AW383" s="15" t="s">
        <v>31</v>
      </c>
      <c r="AX383" s="15" t="s">
        <v>77</v>
      </c>
      <c r="AY383" s="270" t="s">
        <v>126</v>
      </c>
    </row>
    <row r="384" s="2" customFormat="1" ht="24.15" customHeight="1">
      <c r="A384" s="41"/>
      <c r="B384" s="42"/>
      <c r="C384" s="215" t="s">
        <v>658</v>
      </c>
      <c r="D384" s="215" t="s">
        <v>129</v>
      </c>
      <c r="E384" s="216" t="s">
        <v>659</v>
      </c>
      <c r="F384" s="217" t="s">
        <v>660</v>
      </c>
      <c r="G384" s="218" t="s">
        <v>635</v>
      </c>
      <c r="H384" s="219">
        <v>2</v>
      </c>
      <c r="I384" s="220"/>
      <c r="J384" s="221">
        <f>ROUND(I384*H384,2)</f>
        <v>0</v>
      </c>
      <c r="K384" s="217" t="s">
        <v>191</v>
      </c>
      <c r="L384" s="47"/>
      <c r="M384" s="222" t="s">
        <v>19</v>
      </c>
      <c r="N384" s="223" t="s">
        <v>40</v>
      </c>
      <c r="O384" s="87"/>
      <c r="P384" s="224">
        <f>O384*H384</f>
        <v>0</v>
      </c>
      <c r="Q384" s="224">
        <v>0.12422</v>
      </c>
      <c r="R384" s="224">
        <f>Q384*H384</f>
        <v>0.24843999999999999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148</v>
      </c>
      <c r="AT384" s="226" t="s">
        <v>129</v>
      </c>
      <c r="AU384" s="226" t="s">
        <v>79</v>
      </c>
      <c r="AY384" s="20" t="s">
        <v>126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77</v>
      </c>
      <c r="BK384" s="227">
        <f>ROUND(I384*H384,2)</f>
        <v>0</v>
      </c>
      <c r="BL384" s="20" t="s">
        <v>148</v>
      </c>
      <c r="BM384" s="226" t="s">
        <v>661</v>
      </c>
    </row>
    <row r="385" s="2" customFormat="1">
      <c r="A385" s="41"/>
      <c r="B385" s="42"/>
      <c r="C385" s="43"/>
      <c r="D385" s="237" t="s">
        <v>193</v>
      </c>
      <c r="E385" s="43"/>
      <c r="F385" s="238" t="s">
        <v>662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193</v>
      </c>
      <c r="AU385" s="20" t="s">
        <v>79</v>
      </c>
    </row>
    <row r="386" s="13" customFormat="1">
      <c r="A386" s="13"/>
      <c r="B386" s="239"/>
      <c r="C386" s="240"/>
      <c r="D386" s="228" t="s">
        <v>195</v>
      </c>
      <c r="E386" s="241" t="s">
        <v>19</v>
      </c>
      <c r="F386" s="242" t="s">
        <v>639</v>
      </c>
      <c r="G386" s="240"/>
      <c r="H386" s="243">
        <v>2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195</v>
      </c>
      <c r="AU386" s="249" t="s">
        <v>79</v>
      </c>
      <c r="AV386" s="13" t="s">
        <v>79</v>
      </c>
      <c r="AW386" s="13" t="s">
        <v>31</v>
      </c>
      <c r="AX386" s="13" t="s">
        <v>77</v>
      </c>
      <c r="AY386" s="249" t="s">
        <v>126</v>
      </c>
    </row>
    <row r="387" s="2" customFormat="1" ht="24.15" customHeight="1">
      <c r="A387" s="41"/>
      <c r="B387" s="42"/>
      <c r="C387" s="282" t="s">
        <v>663</v>
      </c>
      <c r="D387" s="282" t="s">
        <v>361</v>
      </c>
      <c r="E387" s="283" t="s">
        <v>664</v>
      </c>
      <c r="F387" s="284" t="s">
        <v>665</v>
      </c>
      <c r="G387" s="285" t="s">
        <v>635</v>
      </c>
      <c r="H387" s="286">
        <v>2</v>
      </c>
      <c r="I387" s="287"/>
      <c r="J387" s="288">
        <f>ROUND(I387*H387,2)</f>
        <v>0</v>
      </c>
      <c r="K387" s="284" t="s">
        <v>191</v>
      </c>
      <c r="L387" s="289"/>
      <c r="M387" s="290" t="s">
        <v>19</v>
      </c>
      <c r="N387" s="291" t="s">
        <v>40</v>
      </c>
      <c r="O387" s="87"/>
      <c r="P387" s="224">
        <f>O387*H387</f>
        <v>0</v>
      </c>
      <c r="Q387" s="224">
        <v>0.097000000000000003</v>
      </c>
      <c r="R387" s="224">
        <f>Q387*H387</f>
        <v>0.19400000000000001</v>
      </c>
      <c r="S387" s="224">
        <v>0</v>
      </c>
      <c r="T387" s="225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26" t="s">
        <v>230</v>
      </c>
      <c r="AT387" s="226" t="s">
        <v>361</v>
      </c>
      <c r="AU387" s="226" t="s">
        <v>79</v>
      </c>
      <c r="AY387" s="20" t="s">
        <v>126</v>
      </c>
      <c r="BE387" s="227">
        <f>IF(N387="základní",J387,0)</f>
        <v>0</v>
      </c>
      <c r="BF387" s="227">
        <f>IF(N387="snížená",J387,0)</f>
        <v>0</v>
      </c>
      <c r="BG387" s="227">
        <f>IF(N387="zákl. přenesená",J387,0)</f>
        <v>0</v>
      </c>
      <c r="BH387" s="227">
        <f>IF(N387="sníž. přenesená",J387,0)</f>
        <v>0</v>
      </c>
      <c r="BI387" s="227">
        <f>IF(N387="nulová",J387,0)</f>
        <v>0</v>
      </c>
      <c r="BJ387" s="20" t="s">
        <v>77</v>
      </c>
      <c r="BK387" s="227">
        <f>ROUND(I387*H387,2)</f>
        <v>0</v>
      </c>
      <c r="BL387" s="20" t="s">
        <v>148</v>
      </c>
      <c r="BM387" s="226" t="s">
        <v>666</v>
      </c>
    </row>
    <row r="388" s="2" customFormat="1" ht="24.15" customHeight="1">
      <c r="A388" s="41"/>
      <c r="B388" s="42"/>
      <c r="C388" s="215" t="s">
        <v>667</v>
      </c>
      <c r="D388" s="215" t="s">
        <v>129</v>
      </c>
      <c r="E388" s="216" t="s">
        <v>668</v>
      </c>
      <c r="F388" s="217" t="s">
        <v>669</v>
      </c>
      <c r="G388" s="218" t="s">
        <v>635</v>
      </c>
      <c r="H388" s="219">
        <v>2</v>
      </c>
      <c r="I388" s="220"/>
      <c r="J388" s="221">
        <f>ROUND(I388*H388,2)</f>
        <v>0</v>
      </c>
      <c r="K388" s="217" t="s">
        <v>191</v>
      </c>
      <c r="L388" s="47"/>
      <c r="M388" s="222" t="s">
        <v>19</v>
      </c>
      <c r="N388" s="223" t="s">
        <v>40</v>
      </c>
      <c r="O388" s="87"/>
      <c r="P388" s="224">
        <f>O388*H388</f>
        <v>0</v>
      </c>
      <c r="Q388" s="224">
        <v>0.02972</v>
      </c>
      <c r="R388" s="224">
        <f>Q388*H388</f>
        <v>0.05944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148</v>
      </c>
      <c r="AT388" s="226" t="s">
        <v>129</v>
      </c>
      <c r="AU388" s="226" t="s">
        <v>79</v>
      </c>
      <c r="AY388" s="20" t="s">
        <v>126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77</v>
      </c>
      <c r="BK388" s="227">
        <f>ROUND(I388*H388,2)</f>
        <v>0</v>
      </c>
      <c r="BL388" s="20" t="s">
        <v>148</v>
      </c>
      <c r="BM388" s="226" t="s">
        <v>670</v>
      </c>
    </row>
    <row r="389" s="2" customFormat="1">
      <c r="A389" s="41"/>
      <c r="B389" s="42"/>
      <c r="C389" s="43"/>
      <c r="D389" s="237" t="s">
        <v>193</v>
      </c>
      <c r="E389" s="43"/>
      <c r="F389" s="238" t="s">
        <v>671</v>
      </c>
      <c r="G389" s="43"/>
      <c r="H389" s="43"/>
      <c r="I389" s="230"/>
      <c r="J389" s="43"/>
      <c r="K389" s="43"/>
      <c r="L389" s="47"/>
      <c r="M389" s="231"/>
      <c r="N389" s="232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193</v>
      </c>
      <c r="AU389" s="20" t="s">
        <v>79</v>
      </c>
    </row>
    <row r="390" s="13" customFormat="1">
      <c r="A390" s="13"/>
      <c r="B390" s="239"/>
      <c r="C390" s="240"/>
      <c r="D390" s="228" t="s">
        <v>195</v>
      </c>
      <c r="E390" s="241" t="s">
        <v>19</v>
      </c>
      <c r="F390" s="242" t="s">
        <v>639</v>
      </c>
      <c r="G390" s="240"/>
      <c r="H390" s="243">
        <v>2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195</v>
      </c>
      <c r="AU390" s="249" t="s">
        <v>79</v>
      </c>
      <c r="AV390" s="13" t="s">
        <v>79</v>
      </c>
      <c r="AW390" s="13" t="s">
        <v>31</v>
      </c>
      <c r="AX390" s="13" t="s">
        <v>77</v>
      </c>
      <c r="AY390" s="249" t="s">
        <v>126</v>
      </c>
    </row>
    <row r="391" s="2" customFormat="1" ht="24.15" customHeight="1">
      <c r="A391" s="41"/>
      <c r="B391" s="42"/>
      <c r="C391" s="282" t="s">
        <v>672</v>
      </c>
      <c r="D391" s="282" t="s">
        <v>361</v>
      </c>
      <c r="E391" s="283" t="s">
        <v>673</v>
      </c>
      <c r="F391" s="284" t="s">
        <v>674</v>
      </c>
      <c r="G391" s="285" t="s">
        <v>635</v>
      </c>
      <c r="H391" s="286">
        <v>2</v>
      </c>
      <c r="I391" s="287"/>
      <c r="J391" s="288">
        <f>ROUND(I391*H391,2)</f>
        <v>0</v>
      </c>
      <c r="K391" s="284" t="s">
        <v>191</v>
      </c>
      <c r="L391" s="289"/>
      <c r="M391" s="290" t="s">
        <v>19</v>
      </c>
      <c r="N391" s="291" t="s">
        <v>40</v>
      </c>
      <c r="O391" s="87"/>
      <c r="P391" s="224">
        <f>O391*H391</f>
        <v>0</v>
      </c>
      <c r="Q391" s="224">
        <v>0.057000000000000002</v>
      </c>
      <c r="R391" s="224">
        <f>Q391*H391</f>
        <v>0.114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230</v>
      </c>
      <c r="AT391" s="226" t="s">
        <v>361</v>
      </c>
      <c r="AU391" s="226" t="s">
        <v>79</v>
      </c>
      <c r="AY391" s="20" t="s">
        <v>126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77</v>
      </c>
      <c r="BK391" s="227">
        <f>ROUND(I391*H391,2)</f>
        <v>0</v>
      </c>
      <c r="BL391" s="20" t="s">
        <v>148</v>
      </c>
      <c r="BM391" s="226" t="s">
        <v>675</v>
      </c>
    </row>
    <row r="392" s="2" customFormat="1" ht="24.15" customHeight="1">
      <c r="A392" s="41"/>
      <c r="B392" s="42"/>
      <c r="C392" s="215" t="s">
        <v>676</v>
      </c>
      <c r="D392" s="215" t="s">
        <v>129</v>
      </c>
      <c r="E392" s="216" t="s">
        <v>677</v>
      </c>
      <c r="F392" s="217" t="s">
        <v>678</v>
      </c>
      <c r="G392" s="218" t="s">
        <v>635</v>
      </c>
      <c r="H392" s="219">
        <v>19</v>
      </c>
      <c r="I392" s="220"/>
      <c r="J392" s="221">
        <f>ROUND(I392*H392,2)</f>
        <v>0</v>
      </c>
      <c r="K392" s="217" t="s">
        <v>191</v>
      </c>
      <c r="L392" s="47"/>
      <c r="M392" s="222" t="s">
        <v>19</v>
      </c>
      <c r="N392" s="223" t="s">
        <v>40</v>
      </c>
      <c r="O392" s="87"/>
      <c r="P392" s="224">
        <f>O392*H392</f>
        <v>0</v>
      </c>
      <c r="Q392" s="224">
        <v>0.12526000000000001</v>
      </c>
      <c r="R392" s="224">
        <f>Q392*H392</f>
        <v>2.3799400000000004</v>
      </c>
      <c r="S392" s="224">
        <v>0</v>
      </c>
      <c r="T392" s="225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26" t="s">
        <v>148</v>
      </c>
      <c r="AT392" s="226" t="s">
        <v>129</v>
      </c>
      <c r="AU392" s="226" t="s">
        <v>79</v>
      </c>
      <c r="AY392" s="20" t="s">
        <v>126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20" t="s">
        <v>77</v>
      </c>
      <c r="BK392" s="227">
        <f>ROUND(I392*H392,2)</f>
        <v>0</v>
      </c>
      <c r="BL392" s="20" t="s">
        <v>148</v>
      </c>
      <c r="BM392" s="226" t="s">
        <v>679</v>
      </c>
    </row>
    <row r="393" s="2" customFormat="1">
      <c r="A393" s="41"/>
      <c r="B393" s="42"/>
      <c r="C393" s="43"/>
      <c r="D393" s="237" t="s">
        <v>193</v>
      </c>
      <c r="E393" s="43"/>
      <c r="F393" s="238" t="s">
        <v>680</v>
      </c>
      <c r="G393" s="43"/>
      <c r="H393" s="43"/>
      <c r="I393" s="230"/>
      <c r="J393" s="43"/>
      <c r="K393" s="43"/>
      <c r="L393" s="47"/>
      <c r="M393" s="231"/>
      <c r="N393" s="232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193</v>
      </c>
      <c r="AU393" s="20" t="s">
        <v>79</v>
      </c>
    </row>
    <row r="394" s="13" customFormat="1">
      <c r="A394" s="13"/>
      <c r="B394" s="239"/>
      <c r="C394" s="240"/>
      <c r="D394" s="228" t="s">
        <v>195</v>
      </c>
      <c r="E394" s="241" t="s">
        <v>19</v>
      </c>
      <c r="F394" s="242" t="s">
        <v>645</v>
      </c>
      <c r="G394" s="240"/>
      <c r="H394" s="243">
        <v>19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195</v>
      </c>
      <c r="AU394" s="249" t="s">
        <v>79</v>
      </c>
      <c r="AV394" s="13" t="s">
        <v>79</v>
      </c>
      <c r="AW394" s="13" t="s">
        <v>31</v>
      </c>
      <c r="AX394" s="13" t="s">
        <v>77</v>
      </c>
      <c r="AY394" s="249" t="s">
        <v>126</v>
      </c>
    </row>
    <row r="395" s="2" customFormat="1" ht="21.75" customHeight="1">
      <c r="A395" s="41"/>
      <c r="B395" s="42"/>
      <c r="C395" s="282" t="s">
        <v>681</v>
      </c>
      <c r="D395" s="282" t="s">
        <v>361</v>
      </c>
      <c r="E395" s="283" t="s">
        <v>682</v>
      </c>
      <c r="F395" s="284" t="s">
        <v>683</v>
      </c>
      <c r="G395" s="285" t="s">
        <v>635</v>
      </c>
      <c r="H395" s="286">
        <v>19</v>
      </c>
      <c r="I395" s="287"/>
      <c r="J395" s="288">
        <f>ROUND(I395*H395,2)</f>
        <v>0</v>
      </c>
      <c r="K395" s="284" t="s">
        <v>191</v>
      </c>
      <c r="L395" s="289"/>
      <c r="M395" s="290" t="s">
        <v>19</v>
      </c>
      <c r="N395" s="291" t="s">
        <v>40</v>
      </c>
      <c r="O395" s="87"/>
      <c r="P395" s="224">
        <f>O395*H395</f>
        <v>0</v>
      </c>
      <c r="Q395" s="224">
        <v>0.28000000000000003</v>
      </c>
      <c r="R395" s="224">
        <f>Q395*H395</f>
        <v>5.3200000000000003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230</v>
      </c>
      <c r="AT395" s="226" t="s">
        <v>361</v>
      </c>
      <c r="AU395" s="226" t="s">
        <v>79</v>
      </c>
      <c r="AY395" s="20" t="s">
        <v>126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77</v>
      </c>
      <c r="BK395" s="227">
        <f>ROUND(I395*H395,2)</f>
        <v>0</v>
      </c>
      <c r="BL395" s="20" t="s">
        <v>148</v>
      </c>
      <c r="BM395" s="226" t="s">
        <v>684</v>
      </c>
    </row>
    <row r="396" s="2" customFormat="1" ht="24.15" customHeight="1">
      <c r="A396" s="41"/>
      <c r="B396" s="42"/>
      <c r="C396" s="215" t="s">
        <v>685</v>
      </c>
      <c r="D396" s="215" t="s">
        <v>129</v>
      </c>
      <c r="E396" s="216" t="s">
        <v>686</v>
      </c>
      <c r="F396" s="217" t="s">
        <v>687</v>
      </c>
      <c r="G396" s="218" t="s">
        <v>635</v>
      </c>
      <c r="H396" s="219">
        <v>19</v>
      </c>
      <c r="I396" s="220"/>
      <c r="J396" s="221">
        <f>ROUND(I396*H396,2)</f>
        <v>0</v>
      </c>
      <c r="K396" s="217" t="s">
        <v>191</v>
      </c>
      <c r="L396" s="47"/>
      <c r="M396" s="222" t="s">
        <v>19</v>
      </c>
      <c r="N396" s="223" t="s">
        <v>40</v>
      </c>
      <c r="O396" s="87"/>
      <c r="P396" s="224">
        <f>O396*H396</f>
        <v>0</v>
      </c>
      <c r="Q396" s="224">
        <v>0.030759999999999999</v>
      </c>
      <c r="R396" s="224">
        <f>Q396*H396</f>
        <v>0.58443999999999996</v>
      </c>
      <c r="S396" s="224">
        <v>0</v>
      </c>
      <c r="T396" s="225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26" t="s">
        <v>148</v>
      </c>
      <c r="AT396" s="226" t="s">
        <v>129</v>
      </c>
      <c r="AU396" s="226" t="s">
        <v>79</v>
      </c>
      <c r="AY396" s="20" t="s">
        <v>126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20" t="s">
        <v>77</v>
      </c>
      <c r="BK396" s="227">
        <f>ROUND(I396*H396,2)</f>
        <v>0</v>
      </c>
      <c r="BL396" s="20" t="s">
        <v>148</v>
      </c>
      <c r="BM396" s="226" t="s">
        <v>688</v>
      </c>
    </row>
    <row r="397" s="2" customFormat="1">
      <c r="A397" s="41"/>
      <c r="B397" s="42"/>
      <c r="C397" s="43"/>
      <c r="D397" s="237" t="s">
        <v>193</v>
      </c>
      <c r="E397" s="43"/>
      <c r="F397" s="238" t="s">
        <v>689</v>
      </c>
      <c r="G397" s="43"/>
      <c r="H397" s="43"/>
      <c r="I397" s="230"/>
      <c r="J397" s="43"/>
      <c r="K397" s="43"/>
      <c r="L397" s="47"/>
      <c r="M397" s="231"/>
      <c r="N397" s="232"/>
      <c r="O397" s="87"/>
      <c r="P397" s="87"/>
      <c r="Q397" s="87"/>
      <c r="R397" s="87"/>
      <c r="S397" s="87"/>
      <c r="T397" s="88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T397" s="20" t="s">
        <v>193</v>
      </c>
      <c r="AU397" s="20" t="s">
        <v>79</v>
      </c>
    </row>
    <row r="398" s="13" customFormat="1">
      <c r="A398" s="13"/>
      <c r="B398" s="239"/>
      <c r="C398" s="240"/>
      <c r="D398" s="228" t="s">
        <v>195</v>
      </c>
      <c r="E398" s="241" t="s">
        <v>19</v>
      </c>
      <c r="F398" s="242" t="s">
        <v>645</v>
      </c>
      <c r="G398" s="240"/>
      <c r="H398" s="243">
        <v>19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195</v>
      </c>
      <c r="AU398" s="249" t="s">
        <v>79</v>
      </c>
      <c r="AV398" s="13" t="s">
        <v>79</v>
      </c>
      <c r="AW398" s="13" t="s">
        <v>31</v>
      </c>
      <c r="AX398" s="13" t="s">
        <v>77</v>
      </c>
      <c r="AY398" s="249" t="s">
        <v>126</v>
      </c>
    </row>
    <row r="399" s="2" customFormat="1" ht="24.15" customHeight="1">
      <c r="A399" s="41"/>
      <c r="B399" s="42"/>
      <c r="C399" s="282" t="s">
        <v>690</v>
      </c>
      <c r="D399" s="282" t="s">
        <v>361</v>
      </c>
      <c r="E399" s="283" t="s">
        <v>691</v>
      </c>
      <c r="F399" s="284" t="s">
        <v>692</v>
      </c>
      <c r="G399" s="285" t="s">
        <v>635</v>
      </c>
      <c r="H399" s="286">
        <v>19</v>
      </c>
      <c r="I399" s="287"/>
      <c r="J399" s="288">
        <f>ROUND(I399*H399,2)</f>
        <v>0</v>
      </c>
      <c r="K399" s="284" t="s">
        <v>191</v>
      </c>
      <c r="L399" s="289"/>
      <c r="M399" s="290" t="s">
        <v>19</v>
      </c>
      <c r="N399" s="291" t="s">
        <v>40</v>
      </c>
      <c r="O399" s="87"/>
      <c r="P399" s="224">
        <f>O399*H399</f>
        <v>0</v>
      </c>
      <c r="Q399" s="224">
        <v>0.070000000000000007</v>
      </c>
      <c r="R399" s="224">
        <f>Q399*H399</f>
        <v>1.3300000000000001</v>
      </c>
      <c r="S399" s="224">
        <v>0</v>
      </c>
      <c r="T399" s="225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6" t="s">
        <v>230</v>
      </c>
      <c r="AT399" s="226" t="s">
        <v>361</v>
      </c>
      <c r="AU399" s="226" t="s">
        <v>79</v>
      </c>
      <c r="AY399" s="20" t="s">
        <v>126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20" t="s">
        <v>77</v>
      </c>
      <c r="BK399" s="227">
        <f>ROUND(I399*H399,2)</f>
        <v>0</v>
      </c>
      <c r="BL399" s="20" t="s">
        <v>148</v>
      </c>
      <c r="BM399" s="226" t="s">
        <v>693</v>
      </c>
    </row>
    <row r="400" s="2" customFormat="1" ht="24.15" customHeight="1">
      <c r="A400" s="41"/>
      <c r="B400" s="42"/>
      <c r="C400" s="215" t="s">
        <v>694</v>
      </c>
      <c r="D400" s="215" t="s">
        <v>129</v>
      </c>
      <c r="E400" s="216" t="s">
        <v>695</v>
      </c>
      <c r="F400" s="217" t="s">
        <v>696</v>
      </c>
      <c r="G400" s="218" t="s">
        <v>635</v>
      </c>
      <c r="H400" s="219">
        <v>19</v>
      </c>
      <c r="I400" s="220"/>
      <c r="J400" s="221">
        <f>ROUND(I400*H400,2)</f>
        <v>0</v>
      </c>
      <c r="K400" s="217" t="s">
        <v>191</v>
      </c>
      <c r="L400" s="47"/>
      <c r="M400" s="222" t="s">
        <v>19</v>
      </c>
      <c r="N400" s="223" t="s">
        <v>40</v>
      </c>
      <c r="O400" s="87"/>
      <c r="P400" s="224">
        <f>O400*H400</f>
        <v>0</v>
      </c>
      <c r="Q400" s="224">
        <v>0.030759999999999999</v>
      </c>
      <c r="R400" s="224">
        <f>Q400*H400</f>
        <v>0.58443999999999996</v>
      </c>
      <c r="S400" s="224">
        <v>0</v>
      </c>
      <c r="T400" s="225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26" t="s">
        <v>148</v>
      </c>
      <c r="AT400" s="226" t="s">
        <v>129</v>
      </c>
      <c r="AU400" s="226" t="s">
        <v>79</v>
      </c>
      <c r="AY400" s="20" t="s">
        <v>126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20" t="s">
        <v>77</v>
      </c>
      <c r="BK400" s="227">
        <f>ROUND(I400*H400,2)</f>
        <v>0</v>
      </c>
      <c r="BL400" s="20" t="s">
        <v>148</v>
      </c>
      <c r="BM400" s="226" t="s">
        <v>697</v>
      </c>
    </row>
    <row r="401" s="2" customFormat="1">
      <c r="A401" s="41"/>
      <c r="B401" s="42"/>
      <c r="C401" s="43"/>
      <c r="D401" s="237" t="s">
        <v>193</v>
      </c>
      <c r="E401" s="43"/>
      <c r="F401" s="238" t="s">
        <v>698</v>
      </c>
      <c r="G401" s="43"/>
      <c r="H401" s="43"/>
      <c r="I401" s="230"/>
      <c r="J401" s="43"/>
      <c r="K401" s="43"/>
      <c r="L401" s="47"/>
      <c r="M401" s="231"/>
      <c r="N401" s="232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193</v>
      </c>
      <c r="AU401" s="20" t="s">
        <v>79</v>
      </c>
    </row>
    <row r="402" s="13" customFormat="1">
      <c r="A402" s="13"/>
      <c r="B402" s="239"/>
      <c r="C402" s="240"/>
      <c r="D402" s="228" t="s">
        <v>195</v>
      </c>
      <c r="E402" s="241" t="s">
        <v>19</v>
      </c>
      <c r="F402" s="242" t="s">
        <v>645</v>
      </c>
      <c r="G402" s="240"/>
      <c r="H402" s="243">
        <v>19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195</v>
      </c>
      <c r="AU402" s="249" t="s">
        <v>79</v>
      </c>
      <c r="AV402" s="13" t="s">
        <v>79</v>
      </c>
      <c r="AW402" s="13" t="s">
        <v>31</v>
      </c>
      <c r="AX402" s="13" t="s">
        <v>77</v>
      </c>
      <c r="AY402" s="249" t="s">
        <v>126</v>
      </c>
    </row>
    <row r="403" s="2" customFormat="1" ht="24.15" customHeight="1">
      <c r="A403" s="41"/>
      <c r="B403" s="42"/>
      <c r="C403" s="282" t="s">
        <v>699</v>
      </c>
      <c r="D403" s="282" t="s">
        <v>361</v>
      </c>
      <c r="E403" s="283" t="s">
        <v>700</v>
      </c>
      <c r="F403" s="284" t="s">
        <v>701</v>
      </c>
      <c r="G403" s="285" t="s">
        <v>635</v>
      </c>
      <c r="H403" s="286">
        <v>19</v>
      </c>
      <c r="I403" s="287"/>
      <c r="J403" s="288">
        <f>ROUND(I403*H403,2)</f>
        <v>0</v>
      </c>
      <c r="K403" s="284" t="s">
        <v>191</v>
      </c>
      <c r="L403" s="289"/>
      <c r="M403" s="290" t="s">
        <v>19</v>
      </c>
      <c r="N403" s="291" t="s">
        <v>40</v>
      </c>
      <c r="O403" s="87"/>
      <c r="P403" s="224">
        <f>O403*H403</f>
        <v>0</v>
      </c>
      <c r="Q403" s="224">
        <v>0.075999999999999998</v>
      </c>
      <c r="R403" s="224">
        <f>Q403*H403</f>
        <v>1.444</v>
      </c>
      <c r="S403" s="224">
        <v>0</v>
      </c>
      <c r="T403" s="225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6" t="s">
        <v>230</v>
      </c>
      <c r="AT403" s="226" t="s">
        <v>361</v>
      </c>
      <c r="AU403" s="226" t="s">
        <v>79</v>
      </c>
      <c r="AY403" s="20" t="s">
        <v>126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20" t="s">
        <v>77</v>
      </c>
      <c r="BK403" s="227">
        <f>ROUND(I403*H403,2)</f>
        <v>0</v>
      </c>
      <c r="BL403" s="20" t="s">
        <v>148</v>
      </c>
      <c r="BM403" s="226" t="s">
        <v>702</v>
      </c>
    </row>
    <row r="404" s="2" customFormat="1" ht="24.15" customHeight="1">
      <c r="A404" s="41"/>
      <c r="B404" s="42"/>
      <c r="C404" s="215" t="s">
        <v>703</v>
      </c>
      <c r="D404" s="215" t="s">
        <v>129</v>
      </c>
      <c r="E404" s="216" t="s">
        <v>704</v>
      </c>
      <c r="F404" s="217" t="s">
        <v>705</v>
      </c>
      <c r="G404" s="218" t="s">
        <v>635</v>
      </c>
      <c r="H404" s="219">
        <v>19</v>
      </c>
      <c r="I404" s="220"/>
      <c r="J404" s="221">
        <f>ROUND(I404*H404,2)</f>
        <v>0</v>
      </c>
      <c r="K404" s="217" t="s">
        <v>191</v>
      </c>
      <c r="L404" s="47"/>
      <c r="M404" s="222" t="s">
        <v>19</v>
      </c>
      <c r="N404" s="223" t="s">
        <v>40</v>
      </c>
      <c r="O404" s="87"/>
      <c r="P404" s="224">
        <f>O404*H404</f>
        <v>0</v>
      </c>
      <c r="Q404" s="224">
        <v>0.030759999999999999</v>
      </c>
      <c r="R404" s="224">
        <f>Q404*H404</f>
        <v>0.58443999999999996</v>
      </c>
      <c r="S404" s="224">
        <v>0</v>
      </c>
      <c r="T404" s="225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26" t="s">
        <v>148</v>
      </c>
      <c r="AT404" s="226" t="s">
        <v>129</v>
      </c>
      <c r="AU404" s="226" t="s">
        <v>79</v>
      </c>
      <c r="AY404" s="20" t="s">
        <v>126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20" t="s">
        <v>77</v>
      </c>
      <c r="BK404" s="227">
        <f>ROUND(I404*H404,2)</f>
        <v>0</v>
      </c>
      <c r="BL404" s="20" t="s">
        <v>148</v>
      </c>
      <c r="BM404" s="226" t="s">
        <v>706</v>
      </c>
    </row>
    <row r="405" s="2" customFormat="1">
      <c r="A405" s="41"/>
      <c r="B405" s="42"/>
      <c r="C405" s="43"/>
      <c r="D405" s="237" t="s">
        <v>193</v>
      </c>
      <c r="E405" s="43"/>
      <c r="F405" s="238" t="s">
        <v>707</v>
      </c>
      <c r="G405" s="43"/>
      <c r="H405" s="43"/>
      <c r="I405" s="230"/>
      <c r="J405" s="43"/>
      <c r="K405" s="43"/>
      <c r="L405" s="47"/>
      <c r="M405" s="231"/>
      <c r="N405" s="232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193</v>
      </c>
      <c r="AU405" s="20" t="s">
        <v>79</v>
      </c>
    </row>
    <row r="406" s="13" customFormat="1">
      <c r="A406" s="13"/>
      <c r="B406" s="239"/>
      <c r="C406" s="240"/>
      <c r="D406" s="228" t="s">
        <v>195</v>
      </c>
      <c r="E406" s="241" t="s">
        <v>19</v>
      </c>
      <c r="F406" s="242" t="s">
        <v>645</v>
      </c>
      <c r="G406" s="240"/>
      <c r="H406" s="243">
        <v>19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195</v>
      </c>
      <c r="AU406" s="249" t="s">
        <v>79</v>
      </c>
      <c r="AV406" s="13" t="s">
        <v>79</v>
      </c>
      <c r="AW406" s="13" t="s">
        <v>31</v>
      </c>
      <c r="AX406" s="13" t="s">
        <v>77</v>
      </c>
      <c r="AY406" s="249" t="s">
        <v>126</v>
      </c>
    </row>
    <row r="407" s="2" customFormat="1" ht="24.15" customHeight="1">
      <c r="A407" s="41"/>
      <c r="B407" s="42"/>
      <c r="C407" s="282" t="s">
        <v>708</v>
      </c>
      <c r="D407" s="282" t="s">
        <v>361</v>
      </c>
      <c r="E407" s="283" t="s">
        <v>709</v>
      </c>
      <c r="F407" s="284" t="s">
        <v>710</v>
      </c>
      <c r="G407" s="285" t="s">
        <v>635</v>
      </c>
      <c r="H407" s="286">
        <v>19</v>
      </c>
      <c r="I407" s="287"/>
      <c r="J407" s="288">
        <f>ROUND(I407*H407,2)</f>
        <v>0</v>
      </c>
      <c r="K407" s="284" t="s">
        <v>191</v>
      </c>
      <c r="L407" s="289"/>
      <c r="M407" s="290" t="s">
        <v>19</v>
      </c>
      <c r="N407" s="291" t="s">
        <v>40</v>
      </c>
      <c r="O407" s="87"/>
      <c r="P407" s="224">
        <f>O407*H407</f>
        <v>0</v>
      </c>
      <c r="Q407" s="224">
        <v>0.14999999999999999</v>
      </c>
      <c r="R407" s="224">
        <f>Q407*H407</f>
        <v>2.8500000000000001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230</v>
      </c>
      <c r="AT407" s="226" t="s">
        <v>361</v>
      </c>
      <c r="AU407" s="226" t="s">
        <v>79</v>
      </c>
      <c r="AY407" s="20" t="s">
        <v>126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77</v>
      </c>
      <c r="BK407" s="227">
        <f>ROUND(I407*H407,2)</f>
        <v>0</v>
      </c>
      <c r="BL407" s="20" t="s">
        <v>148</v>
      </c>
      <c r="BM407" s="226" t="s">
        <v>711</v>
      </c>
    </row>
    <row r="408" s="2" customFormat="1" ht="37.8" customHeight="1">
      <c r="A408" s="41"/>
      <c r="B408" s="42"/>
      <c r="C408" s="215" t="s">
        <v>712</v>
      </c>
      <c r="D408" s="215" t="s">
        <v>129</v>
      </c>
      <c r="E408" s="216" t="s">
        <v>713</v>
      </c>
      <c r="F408" s="217" t="s">
        <v>714</v>
      </c>
      <c r="G408" s="218" t="s">
        <v>635</v>
      </c>
      <c r="H408" s="219">
        <v>4</v>
      </c>
      <c r="I408" s="220"/>
      <c r="J408" s="221">
        <f>ROUND(I408*H408,2)</f>
        <v>0</v>
      </c>
      <c r="K408" s="217" t="s">
        <v>191</v>
      </c>
      <c r="L408" s="47"/>
      <c r="M408" s="222" t="s">
        <v>19</v>
      </c>
      <c r="N408" s="223" t="s">
        <v>40</v>
      </c>
      <c r="O408" s="87"/>
      <c r="P408" s="224">
        <f>O408*H408</f>
        <v>0</v>
      </c>
      <c r="Q408" s="224">
        <v>0.65847999999999995</v>
      </c>
      <c r="R408" s="224">
        <f>Q408*H408</f>
        <v>2.6339199999999998</v>
      </c>
      <c r="S408" s="224">
        <v>0.66000000000000003</v>
      </c>
      <c r="T408" s="225">
        <f>S408*H408</f>
        <v>2.6400000000000001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26" t="s">
        <v>148</v>
      </c>
      <c r="AT408" s="226" t="s">
        <v>129</v>
      </c>
      <c r="AU408" s="226" t="s">
        <v>79</v>
      </c>
      <c r="AY408" s="20" t="s">
        <v>126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20" t="s">
        <v>77</v>
      </c>
      <c r="BK408" s="227">
        <f>ROUND(I408*H408,2)</f>
        <v>0</v>
      </c>
      <c r="BL408" s="20" t="s">
        <v>148</v>
      </c>
      <c r="BM408" s="226" t="s">
        <v>715</v>
      </c>
    </row>
    <row r="409" s="2" customFormat="1">
      <c r="A409" s="41"/>
      <c r="B409" s="42"/>
      <c r="C409" s="43"/>
      <c r="D409" s="237" t="s">
        <v>193</v>
      </c>
      <c r="E409" s="43"/>
      <c r="F409" s="238" t="s">
        <v>716</v>
      </c>
      <c r="G409" s="43"/>
      <c r="H409" s="43"/>
      <c r="I409" s="230"/>
      <c r="J409" s="43"/>
      <c r="K409" s="43"/>
      <c r="L409" s="47"/>
      <c r="M409" s="231"/>
      <c r="N409" s="232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193</v>
      </c>
      <c r="AU409" s="20" t="s">
        <v>79</v>
      </c>
    </row>
    <row r="410" s="13" customFormat="1">
      <c r="A410" s="13"/>
      <c r="B410" s="239"/>
      <c r="C410" s="240"/>
      <c r="D410" s="228" t="s">
        <v>195</v>
      </c>
      <c r="E410" s="241" t="s">
        <v>19</v>
      </c>
      <c r="F410" s="242" t="s">
        <v>717</v>
      </c>
      <c r="G410" s="240"/>
      <c r="H410" s="243">
        <v>4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195</v>
      </c>
      <c r="AU410" s="249" t="s">
        <v>79</v>
      </c>
      <c r="AV410" s="13" t="s">
        <v>79</v>
      </c>
      <c r="AW410" s="13" t="s">
        <v>31</v>
      </c>
      <c r="AX410" s="13" t="s">
        <v>77</v>
      </c>
      <c r="AY410" s="249" t="s">
        <v>126</v>
      </c>
    </row>
    <row r="411" s="2" customFormat="1" ht="24.15" customHeight="1">
      <c r="A411" s="41"/>
      <c r="B411" s="42"/>
      <c r="C411" s="215" t="s">
        <v>718</v>
      </c>
      <c r="D411" s="215" t="s">
        <v>129</v>
      </c>
      <c r="E411" s="216" t="s">
        <v>719</v>
      </c>
      <c r="F411" s="217" t="s">
        <v>720</v>
      </c>
      <c r="G411" s="218" t="s">
        <v>635</v>
      </c>
      <c r="H411" s="219">
        <v>22</v>
      </c>
      <c r="I411" s="220"/>
      <c r="J411" s="221">
        <f>ROUND(I411*H411,2)</f>
        <v>0</v>
      </c>
      <c r="K411" s="217" t="s">
        <v>191</v>
      </c>
      <c r="L411" s="47"/>
      <c r="M411" s="222" t="s">
        <v>19</v>
      </c>
      <c r="N411" s="223" t="s">
        <v>40</v>
      </c>
      <c r="O411" s="87"/>
      <c r="P411" s="224">
        <f>O411*H411</f>
        <v>0</v>
      </c>
      <c r="Q411" s="224">
        <v>0</v>
      </c>
      <c r="R411" s="224">
        <f>Q411*H411</f>
        <v>0</v>
      </c>
      <c r="S411" s="224">
        <v>0.10000000000000001</v>
      </c>
      <c r="T411" s="225">
        <f>S411*H411</f>
        <v>2.2000000000000002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26" t="s">
        <v>148</v>
      </c>
      <c r="AT411" s="226" t="s">
        <v>129</v>
      </c>
      <c r="AU411" s="226" t="s">
        <v>79</v>
      </c>
      <c r="AY411" s="20" t="s">
        <v>126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20" t="s">
        <v>77</v>
      </c>
      <c r="BK411" s="227">
        <f>ROUND(I411*H411,2)</f>
        <v>0</v>
      </c>
      <c r="BL411" s="20" t="s">
        <v>148</v>
      </c>
      <c r="BM411" s="226" t="s">
        <v>721</v>
      </c>
    </row>
    <row r="412" s="2" customFormat="1">
      <c r="A412" s="41"/>
      <c r="B412" s="42"/>
      <c r="C412" s="43"/>
      <c r="D412" s="237" t="s">
        <v>193</v>
      </c>
      <c r="E412" s="43"/>
      <c r="F412" s="238" t="s">
        <v>722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193</v>
      </c>
      <c r="AU412" s="20" t="s">
        <v>79</v>
      </c>
    </row>
    <row r="413" s="13" customFormat="1">
      <c r="A413" s="13"/>
      <c r="B413" s="239"/>
      <c r="C413" s="240"/>
      <c r="D413" s="228" t="s">
        <v>195</v>
      </c>
      <c r="E413" s="241" t="s">
        <v>19</v>
      </c>
      <c r="F413" s="242" t="s">
        <v>723</v>
      </c>
      <c r="G413" s="240"/>
      <c r="H413" s="243">
        <v>20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195</v>
      </c>
      <c r="AU413" s="249" t="s">
        <v>79</v>
      </c>
      <c r="AV413" s="13" t="s">
        <v>79</v>
      </c>
      <c r="AW413" s="13" t="s">
        <v>31</v>
      </c>
      <c r="AX413" s="13" t="s">
        <v>69</v>
      </c>
      <c r="AY413" s="249" t="s">
        <v>126</v>
      </c>
    </row>
    <row r="414" s="13" customFormat="1">
      <c r="A414" s="13"/>
      <c r="B414" s="239"/>
      <c r="C414" s="240"/>
      <c r="D414" s="228" t="s">
        <v>195</v>
      </c>
      <c r="E414" s="241" t="s">
        <v>19</v>
      </c>
      <c r="F414" s="242" t="s">
        <v>724</v>
      </c>
      <c r="G414" s="240"/>
      <c r="H414" s="243">
        <v>2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195</v>
      </c>
      <c r="AU414" s="249" t="s">
        <v>79</v>
      </c>
      <c r="AV414" s="13" t="s">
        <v>79</v>
      </c>
      <c r="AW414" s="13" t="s">
        <v>31</v>
      </c>
      <c r="AX414" s="13" t="s">
        <v>69</v>
      </c>
      <c r="AY414" s="249" t="s">
        <v>126</v>
      </c>
    </row>
    <row r="415" s="15" customFormat="1">
      <c r="A415" s="15"/>
      <c r="B415" s="260"/>
      <c r="C415" s="261"/>
      <c r="D415" s="228" t="s">
        <v>195</v>
      </c>
      <c r="E415" s="262" t="s">
        <v>19</v>
      </c>
      <c r="F415" s="263" t="s">
        <v>204</v>
      </c>
      <c r="G415" s="261"/>
      <c r="H415" s="264">
        <v>22</v>
      </c>
      <c r="I415" s="265"/>
      <c r="J415" s="261"/>
      <c r="K415" s="261"/>
      <c r="L415" s="266"/>
      <c r="M415" s="267"/>
      <c r="N415" s="268"/>
      <c r="O415" s="268"/>
      <c r="P415" s="268"/>
      <c r="Q415" s="268"/>
      <c r="R415" s="268"/>
      <c r="S415" s="268"/>
      <c r="T415" s="269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0" t="s">
        <v>195</v>
      </c>
      <c r="AU415" s="270" t="s">
        <v>79</v>
      </c>
      <c r="AV415" s="15" t="s">
        <v>148</v>
      </c>
      <c r="AW415" s="15" t="s">
        <v>31</v>
      </c>
      <c r="AX415" s="15" t="s">
        <v>77</v>
      </c>
      <c r="AY415" s="270" t="s">
        <v>126</v>
      </c>
    </row>
    <row r="416" s="2" customFormat="1" ht="24.15" customHeight="1">
      <c r="A416" s="41"/>
      <c r="B416" s="42"/>
      <c r="C416" s="215" t="s">
        <v>725</v>
      </c>
      <c r="D416" s="215" t="s">
        <v>129</v>
      </c>
      <c r="E416" s="216" t="s">
        <v>726</v>
      </c>
      <c r="F416" s="217" t="s">
        <v>727</v>
      </c>
      <c r="G416" s="218" t="s">
        <v>635</v>
      </c>
      <c r="H416" s="219">
        <v>19</v>
      </c>
      <c r="I416" s="220"/>
      <c r="J416" s="221">
        <f>ROUND(I416*H416,2)</f>
        <v>0</v>
      </c>
      <c r="K416" s="217" t="s">
        <v>191</v>
      </c>
      <c r="L416" s="47"/>
      <c r="M416" s="222" t="s">
        <v>19</v>
      </c>
      <c r="N416" s="223" t="s">
        <v>40</v>
      </c>
      <c r="O416" s="87"/>
      <c r="P416" s="224">
        <f>O416*H416</f>
        <v>0</v>
      </c>
      <c r="Q416" s="224">
        <v>0.21734000000000001</v>
      </c>
      <c r="R416" s="224">
        <f>Q416*H416</f>
        <v>4.1294599999999999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148</v>
      </c>
      <c r="AT416" s="226" t="s">
        <v>129</v>
      </c>
      <c r="AU416" s="226" t="s">
        <v>79</v>
      </c>
      <c r="AY416" s="20" t="s">
        <v>126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77</v>
      </c>
      <c r="BK416" s="227">
        <f>ROUND(I416*H416,2)</f>
        <v>0</v>
      </c>
      <c r="BL416" s="20" t="s">
        <v>148</v>
      </c>
      <c r="BM416" s="226" t="s">
        <v>728</v>
      </c>
    </row>
    <row r="417" s="2" customFormat="1">
      <c r="A417" s="41"/>
      <c r="B417" s="42"/>
      <c r="C417" s="43"/>
      <c r="D417" s="237" t="s">
        <v>193</v>
      </c>
      <c r="E417" s="43"/>
      <c r="F417" s="238" t="s">
        <v>729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193</v>
      </c>
      <c r="AU417" s="20" t="s">
        <v>79</v>
      </c>
    </row>
    <row r="418" s="13" customFormat="1">
      <c r="A418" s="13"/>
      <c r="B418" s="239"/>
      <c r="C418" s="240"/>
      <c r="D418" s="228" t="s">
        <v>195</v>
      </c>
      <c r="E418" s="241" t="s">
        <v>19</v>
      </c>
      <c r="F418" s="242" t="s">
        <v>645</v>
      </c>
      <c r="G418" s="240"/>
      <c r="H418" s="243">
        <v>19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195</v>
      </c>
      <c r="AU418" s="249" t="s">
        <v>79</v>
      </c>
      <c r="AV418" s="13" t="s">
        <v>79</v>
      </c>
      <c r="AW418" s="13" t="s">
        <v>31</v>
      </c>
      <c r="AX418" s="13" t="s">
        <v>77</v>
      </c>
      <c r="AY418" s="249" t="s">
        <v>126</v>
      </c>
    </row>
    <row r="419" s="2" customFormat="1" ht="24.15" customHeight="1">
      <c r="A419" s="41"/>
      <c r="B419" s="42"/>
      <c r="C419" s="282" t="s">
        <v>730</v>
      </c>
      <c r="D419" s="282" t="s">
        <v>361</v>
      </c>
      <c r="E419" s="283" t="s">
        <v>731</v>
      </c>
      <c r="F419" s="284" t="s">
        <v>732</v>
      </c>
      <c r="G419" s="285" t="s">
        <v>635</v>
      </c>
      <c r="H419" s="286">
        <v>19</v>
      </c>
      <c r="I419" s="287"/>
      <c r="J419" s="288">
        <f>ROUND(I419*H419,2)</f>
        <v>0</v>
      </c>
      <c r="K419" s="284" t="s">
        <v>191</v>
      </c>
      <c r="L419" s="289"/>
      <c r="M419" s="290" t="s">
        <v>19</v>
      </c>
      <c r="N419" s="291" t="s">
        <v>40</v>
      </c>
      <c r="O419" s="87"/>
      <c r="P419" s="224">
        <f>O419*H419</f>
        <v>0</v>
      </c>
      <c r="Q419" s="224">
        <v>0.108</v>
      </c>
      <c r="R419" s="224">
        <f>Q419*H419</f>
        <v>2.052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230</v>
      </c>
      <c r="AT419" s="226" t="s">
        <v>361</v>
      </c>
      <c r="AU419" s="226" t="s">
        <v>79</v>
      </c>
      <c r="AY419" s="20" t="s">
        <v>126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20" t="s">
        <v>77</v>
      </c>
      <c r="BK419" s="227">
        <f>ROUND(I419*H419,2)</f>
        <v>0</v>
      </c>
      <c r="BL419" s="20" t="s">
        <v>148</v>
      </c>
      <c r="BM419" s="226" t="s">
        <v>733</v>
      </c>
    </row>
    <row r="420" s="12" customFormat="1" ht="22.8" customHeight="1">
      <c r="A420" s="12"/>
      <c r="B420" s="199"/>
      <c r="C420" s="200"/>
      <c r="D420" s="201" t="s">
        <v>68</v>
      </c>
      <c r="E420" s="213" t="s">
        <v>236</v>
      </c>
      <c r="F420" s="213" t="s">
        <v>734</v>
      </c>
      <c r="G420" s="200"/>
      <c r="H420" s="200"/>
      <c r="I420" s="203"/>
      <c r="J420" s="214">
        <f>BK420</f>
        <v>0</v>
      </c>
      <c r="K420" s="200"/>
      <c r="L420" s="205"/>
      <c r="M420" s="206"/>
      <c r="N420" s="207"/>
      <c r="O420" s="207"/>
      <c r="P420" s="208">
        <f>SUM(P421:P557)</f>
        <v>0</v>
      </c>
      <c r="Q420" s="207"/>
      <c r="R420" s="208">
        <f>SUM(R421:R557)</f>
        <v>469.49218649000005</v>
      </c>
      <c r="S420" s="207"/>
      <c r="T420" s="209">
        <f>SUM(T421:T557)</f>
        <v>251.39999999999998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0" t="s">
        <v>77</v>
      </c>
      <c r="AT420" s="211" t="s">
        <v>68</v>
      </c>
      <c r="AU420" s="211" t="s">
        <v>77</v>
      </c>
      <c r="AY420" s="210" t="s">
        <v>126</v>
      </c>
      <c r="BK420" s="212">
        <f>SUM(BK421:BK557)</f>
        <v>0</v>
      </c>
    </row>
    <row r="421" s="2" customFormat="1" ht="49.05" customHeight="1">
      <c r="A421" s="41"/>
      <c r="B421" s="42"/>
      <c r="C421" s="215" t="s">
        <v>735</v>
      </c>
      <c r="D421" s="215" t="s">
        <v>129</v>
      </c>
      <c r="E421" s="216" t="s">
        <v>736</v>
      </c>
      <c r="F421" s="217" t="s">
        <v>737</v>
      </c>
      <c r="G421" s="218" t="s">
        <v>245</v>
      </c>
      <c r="H421" s="219">
        <v>1454.5</v>
      </c>
      <c r="I421" s="220"/>
      <c r="J421" s="221">
        <f>ROUND(I421*H421,2)</f>
        <v>0</v>
      </c>
      <c r="K421" s="217" t="s">
        <v>191</v>
      </c>
      <c r="L421" s="47"/>
      <c r="M421" s="222" t="s">
        <v>19</v>
      </c>
      <c r="N421" s="223" t="s">
        <v>40</v>
      </c>
      <c r="O421" s="87"/>
      <c r="P421" s="224">
        <f>O421*H421</f>
        <v>0</v>
      </c>
      <c r="Q421" s="224">
        <v>0.15540000000000001</v>
      </c>
      <c r="R421" s="224">
        <f>Q421*H421</f>
        <v>226.02930000000001</v>
      </c>
      <c r="S421" s="224">
        <v>0</v>
      </c>
      <c r="T421" s="225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6" t="s">
        <v>148</v>
      </c>
      <c r="AT421" s="226" t="s">
        <v>129</v>
      </c>
      <c r="AU421" s="226" t="s">
        <v>79</v>
      </c>
      <c r="AY421" s="20" t="s">
        <v>126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20" t="s">
        <v>77</v>
      </c>
      <c r="BK421" s="227">
        <f>ROUND(I421*H421,2)</f>
        <v>0</v>
      </c>
      <c r="BL421" s="20" t="s">
        <v>148</v>
      </c>
      <c r="BM421" s="226" t="s">
        <v>738</v>
      </c>
    </row>
    <row r="422" s="2" customFormat="1">
      <c r="A422" s="41"/>
      <c r="B422" s="42"/>
      <c r="C422" s="43"/>
      <c r="D422" s="237" t="s">
        <v>193</v>
      </c>
      <c r="E422" s="43"/>
      <c r="F422" s="238" t="s">
        <v>739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193</v>
      </c>
      <c r="AU422" s="20" t="s">
        <v>79</v>
      </c>
    </row>
    <row r="423" s="2" customFormat="1" ht="24.15" customHeight="1">
      <c r="A423" s="41"/>
      <c r="B423" s="42"/>
      <c r="C423" s="282" t="s">
        <v>740</v>
      </c>
      <c r="D423" s="282" t="s">
        <v>361</v>
      </c>
      <c r="E423" s="283" t="s">
        <v>741</v>
      </c>
      <c r="F423" s="284" t="s">
        <v>742</v>
      </c>
      <c r="G423" s="285" t="s">
        <v>245</v>
      </c>
      <c r="H423" s="286">
        <v>20.399999999999999</v>
      </c>
      <c r="I423" s="287"/>
      <c r="J423" s="288">
        <f>ROUND(I423*H423,2)</f>
        <v>0</v>
      </c>
      <c r="K423" s="284" t="s">
        <v>191</v>
      </c>
      <c r="L423" s="289"/>
      <c r="M423" s="290" t="s">
        <v>19</v>
      </c>
      <c r="N423" s="291" t="s">
        <v>40</v>
      </c>
      <c r="O423" s="87"/>
      <c r="P423" s="224">
        <f>O423*H423</f>
        <v>0</v>
      </c>
      <c r="Q423" s="224">
        <v>0.065670000000000006</v>
      </c>
      <c r="R423" s="224">
        <f>Q423*H423</f>
        <v>1.3396680000000001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230</v>
      </c>
      <c r="AT423" s="226" t="s">
        <v>361</v>
      </c>
      <c r="AU423" s="226" t="s">
        <v>79</v>
      </c>
      <c r="AY423" s="20" t="s">
        <v>126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20" t="s">
        <v>77</v>
      </c>
      <c r="BK423" s="227">
        <f>ROUND(I423*H423,2)</f>
        <v>0</v>
      </c>
      <c r="BL423" s="20" t="s">
        <v>148</v>
      </c>
      <c r="BM423" s="226" t="s">
        <v>743</v>
      </c>
    </row>
    <row r="424" s="13" customFormat="1">
      <c r="A424" s="13"/>
      <c r="B424" s="239"/>
      <c r="C424" s="240"/>
      <c r="D424" s="228" t="s">
        <v>195</v>
      </c>
      <c r="E424" s="241" t="s">
        <v>19</v>
      </c>
      <c r="F424" s="242" t="s">
        <v>744</v>
      </c>
      <c r="G424" s="240"/>
      <c r="H424" s="243">
        <v>14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195</v>
      </c>
      <c r="AU424" s="249" t="s">
        <v>79</v>
      </c>
      <c r="AV424" s="13" t="s">
        <v>79</v>
      </c>
      <c r="AW424" s="13" t="s">
        <v>31</v>
      </c>
      <c r="AX424" s="13" t="s">
        <v>69</v>
      </c>
      <c r="AY424" s="249" t="s">
        <v>126</v>
      </c>
    </row>
    <row r="425" s="13" customFormat="1">
      <c r="A425" s="13"/>
      <c r="B425" s="239"/>
      <c r="C425" s="240"/>
      <c r="D425" s="228" t="s">
        <v>195</v>
      </c>
      <c r="E425" s="241" t="s">
        <v>19</v>
      </c>
      <c r="F425" s="242" t="s">
        <v>745</v>
      </c>
      <c r="G425" s="240"/>
      <c r="H425" s="243">
        <v>6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195</v>
      </c>
      <c r="AU425" s="249" t="s">
        <v>79</v>
      </c>
      <c r="AV425" s="13" t="s">
        <v>79</v>
      </c>
      <c r="AW425" s="13" t="s">
        <v>31</v>
      </c>
      <c r="AX425" s="13" t="s">
        <v>69</v>
      </c>
      <c r="AY425" s="249" t="s">
        <v>126</v>
      </c>
    </row>
    <row r="426" s="15" customFormat="1">
      <c r="A426" s="15"/>
      <c r="B426" s="260"/>
      <c r="C426" s="261"/>
      <c r="D426" s="228" t="s">
        <v>195</v>
      </c>
      <c r="E426" s="262" t="s">
        <v>19</v>
      </c>
      <c r="F426" s="263" t="s">
        <v>204</v>
      </c>
      <c r="G426" s="261"/>
      <c r="H426" s="264">
        <v>20</v>
      </c>
      <c r="I426" s="265"/>
      <c r="J426" s="261"/>
      <c r="K426" s="261"/>
      <c r="L426" s="266"/>
      <c r="M426" s="267"/>
      <c r="N426" s="268"/>
      <c r="O426" s="268"/>
      <c r="P426" s="268"/>
      <c r="Q426" s="268"/>
      <c r="R426" s="268"/>
      <c r="S426" s="268"/>
      <c r="T426" s="269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0" t="s">
        <v>195</v>
      </c>
      <c r="AU426" s="270" t="s">
        <v>79</v>
      </c>
      <c r="AV426" s="15" t="s">
        <v>148</v>
      </c>
      <c r="AW426" s="15" t="s">
        <v>31</v>
      </c>
      <c r="AX426" s="15" t="s">
        <v>77</v>
      </c>
      <c r="AY426" s="270" t="s">
        <v>126</v>
      </c>
    </row>
    <row r="427" s="13" customFormat="1">
      <c r="A427" s="13"/>
      <c r="B427" s="239"/>
      <c r="C427" s="240"/>
      <c r="D427" s="228" t="s">
        <v>195</v>
      </c>
      <c r="E427" s="240"/>
      <c r="F427" s="242" t="s">
        <v>746</v>
      </c>
      <c r="G427" s="240"/>
      <c r="H427" s="243">
        <v>20.399999999999999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195</v>
      </c>
      <c r="AU427" s="249" t="s">
        <v>79</v>
      </c>
      <c r="AV427" s="13" t="s">
        <v>79</v>
      </c>
      <c r="AW427" s="13" t="s">
        <v>4</v>
      </c>
      <c r="AX427" s="13" t="s">
        <v>77</v>
      </c>
      <c r="AY427" s="249" t="s">
        <v>126</v>
      </c>
    </row>
    <row r="428" s="2" customFormat="1" ht="16.5" customHeight="1">
      <c r="A428" s="41"/>
      <c r="B428" s="42"/>
      <c r="C428" s="282" t="s">
        <v>747</v>
      </c>
      <c r="D428" s="282" t="s">
        <v>361</v>
      </c>
      <c r="E428" s="283" t="s">
        <v>748</v>
      </c>
      <c r="F428" s="284" t="s">
        <v>749</v>
      </c>
      <c r="G428" s="285" t="s">
        <v>245</v>
      </c>
      <c r="H428" s="286">
        <v>1400.46</v>
      </c>
      <c r="I428" s="287"/>
      <c r="J428" s="288">
        <f>ROUND(I428*H428,2)</f>
        <v>0</v>
      </c>
      <c r="K428" s="284" t="s">
        <v>191</v>
      </c>
      <c r="L428" s="289"/>
      <c r="M428" s="290" t="s">
        <v>19</v>
      </c>
      <c r="N428" s="291" t="s">
        <v>40</v>
      </c>
      <c r="O428" s="87"/>
      <c r="P428" s="224">
        <f>O428*H428</f>
        <v>0</v>
      </c>
      <c r="Q428" s="224">
        <v>0.080000000000000002</v>
      </c>
      <c r="R428" s="224">
        <f>Q428*H428</f>
        <v>112.0368</v>
      </c>
      <c r="S428" s="224">
        <v>0</v>
      </c>
      <c r="T428" s="225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6" t="s">
        <v>230</v>
      </c>
      <c r="AT428" s="226" t="s">
        <v>361</v>
      </c>
      <c r="AU428" s="226" t="s">
        <v>79</v>
      </c>
      <c r="AY428" s="20" t="s">
        <v>126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20" t="s">
        <v>77</v>
      </c>
      <c r="BK428" s="227">
        <f>ROUND(I428*H428,2)</f>
        <v>0</v>
      </c>
      <c r="BL428" s="20" t="s">
        <v>148</v>
      </c>
      <c r="BM428" s="226" t="s">
        <v>750</v>
      </c>
    </row>
    <row r="429" s="13" customFormat="1">
      <c r="A429" s="13"/>
      <c r="B429" s="239"/>
      <c r="C429" s="240"/>
      <c r="D429" s="228" t="s">
        <v>195</v>
      </c>
      <c r="E429" s="241" t="s">
        <v>19</v>
      </c>
      <c r="F429" s="242" t="s">
        <v>751</v>
      </c>
      <c r="G429" s="240"/>
      <c r="H429" s="243">
        <v>653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195</v>
      </c>
      <c r="AU429" s="249" t="s">
        <v>79</v>
      </c>
      <c r="AV429" s="13" t="s">
        <v>79</v>
      </c>
      <c r="AW429" s="13" t="s">
        <v>31</v>
      </c>
      <c r="AX429" s="13" t="s">
        <v>69</v>
      </c>
      <c r="AY429" s="249" t="s">
        <v>126</v>
      </c>
    </row>
    <row r="430" s="13" customFormat="1">
      <c r="A430" s="13"/>
      <c r="B430" s="239"/>
      <c r="C430" s="240"/>
      <c r="D430" s="228" t="s">
        <v>195</v>
      </c>
      <c r="E430" s="241" t="s">
        <v>19</v>
      </c>
      <c r="F430" s="242" t="s">
        <v>752</v>
      </c>
      <c r="G430" s="240"/>
      <c r="H430" s="243">
        <v>720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195</v>
      </c>
      <c r="AU430" s="249" t="s">
        <v>79</v>
      </c>
      <c r="AV430" s="13" t="s">
        <v>79</v>
      </c>
      <c r="AW430" s="13" t="s">
        <v>31</v>
      </c>
      <c r="AX430" s="13" t="s">
        <v>69</v>
      </c>
      <c r="AY430" s="249" t="s">
        <v>126</v>
      </c>
    </row>
    <row r="431" s="15" customFormat="1">
      <c r="A431" s="15"/>
      <c r="B431" s="260"/>
      <c r="C431" s="261"/>
      <c r="D431" s="228" t="s">
        <v>195</v>
      </c>
      <c r="E431" s="262" t="s">
        <v>19</v>
      </c>
      <c r="F431" s="263" t="s">
        <v>204</v>
      </c>
      <c r="G431" s="261"/>
      <c r="H431" s="264">
        <v>1373</v>
      </c>
      <c r="I431" s="265"/>
      <c r="J431" s="261"/>
      <c r="K431" s="261"/>
      <c r="L431" s="266"/>
      <c r="M431" s="267"/>
      <c r="N431" s="268"/>
      <c r="O431" s="268"/>
      <c r="P431" s="268"/>
      <c r="Q431" s="268"/>
      <c r="R431" s="268"/>
      <c r="S431" s="268"/>
      <c r="T431" s="269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0" t="s">
        <v>195</v>
      </c>
      <c r="AU431" s="270" t="s">
        <v>79</v>
      </c>
      <c r="AV431" s="15" t="s">
        <v>148</v>
      </c>
      <c r="AW431" s="15" t="s">
        <v>31</v>
      </c>
      <c r="AX431" s="15" t="s">
        <v>77</v>
      </c>
      <c r="AY431" s="270" t="s">
        <v>126</v>
      </c>
    </row>
    <row r="432" s="13" customFormat="1">
      <c r="A432" s="13"/>
      <c r="B432" s="239"/>
      <c r="C432" s="240"/>
      <c r="D432" s="228" t="s">
        <v>195</v>
      </c>
      <c r="E432" s="240"/>
      <c r="F432" s="242" t="s">
        <v>753</v>
      </c>
      <c r="G432" s="240"/>
      <c r="H432" s="243">
        <v>1400.46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9" t="s">
        <v>195</v>
      </c>
      <c r="AU432" s="249" t="s">
        <v>79</v>
      </c>
      <c r="AV432" s="13" t="s">
        <v>79</v>
      </c>
      <c r="AW432" s="13" t="s">
        <v>4</v>
      </c>
      <c r="AX432" s="13" t="s">
        <v>77</v>
      </c>
      <c r="AY432" s="249" t="s">
        <v>126</v>
      </c>
    </row>
    <row r="433" s="2" customFormat="1" ht="16.5" customHeight="1">
      <c r="A433" s="41"/>
      <c r="B433" s="42"/>
      <c r="C433" s="282" t="s">
        <v>754</v>
      </c>
      <c r="D433" s="282" t="s">
        <v>361</v>
      </c>
      <c r="E433" s="283" t="s">
        <v>755</v>
      </c>
      <c r="F433" s="284" t="s">
        <v>756</v>
      </c>
      <c r="G433" s="285" t="s">
        <v>245</v>
      </c>
      <c r="H433" s="286">
        <v>62.729999999999997</v>
      </c>
      <c r="I433" s="287"/>
      <c r="J433" s="288">
        <f>ROUND(I433*H433,2)</f>
        <v>0</v>
      </c>
      <c r="K433" s="284" t="s">
        <v>191</v>
      </c>
      <c r="L433" s="289"/>
      <c r="M433" s="290" t="s">
        <v>19</v>
      </c>
      <c r="N433" s="291" t="s">
        <v>40</v>
      </c>
      <c r="O433" s="87"/>
      <c r="P433" s="224">
        <f>O433*H433</f>
        <v>0</v>
      </c>
      <c r="Q433" s="224">
        <v>0.055</v>
      </c>
      <c r="R433" s="224">
        <f>Q433*H433</f>
        <v>3.4501499999999998</v>
      </c>
      <c r="S433" s="224">
        <v>0</v>
      </c>
      <c r="T433" s="225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6" t="s">
        <v>230</v>
      </c>
      <c r="AT433" s="226" t="s">
        <v>361</v>
      </c>
      <c r="AU433" s="226" t="s">
        <v>79</v>
      </c>
      <c r="AY433" s="20" t="s">
        <v>126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20" t="s">
        <v>77</v>
      </c>
      <c r="BK433" s="227">
        <f>ROUND(I433*H433,2)</f>
        <v>0</v>
      </c>
      <c r="BL433" s="20" t="s">
        <v>148</v>
      </c>
      <c r="BM433" s="226" t="s">
        <v>757</v>
      </c>
    </row>
    <row r="434" s="13" customFormat="1">
      <c r="A434" s="13"/>
      <c r="B434" s="239"/>
      <c r="C434" s="240"/>
      <c r="D434" s="228" t="s">
        <v>195</v>
      </c>
      <c r="E434" s="241" t="s">
        <v>19</v>
      </c>
      <c r="F434" s="242" t="s">
        <v>758</v>
      </c>
      <c r="G434" s="240"/>
      <c r="H434" s="243">
        <v>23.5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195</v>
      </c>
      <c r="AU434" s="249" t="s">
        <v>79</v>
      </c>
      <c r="AV434" s="13" t="s">
        <v>79</v>
      </c>
      <c r="AW434" s="13" t="s">
        <v>31</v>
      </c>
      <c r="AX434" s="13" t="s">
        <v>69</v>
      </c>
      <c r="AY434" s="249" t="s">
        <v>126</v>
      </c>
    </row>
    <row r="435" s="13" customFormat="1">
      <c r="A435" s="13"/>
      <c r="B435" s="239"/>
      <c r="C435" s="240"/>
      <c r="D435" s="228" t="s">
        <v>195</v>
      </c>
      <c r="E435" s="241" t="s">
        <v>19</v>
      </c>
      <c r="F435" s="242" t="s">
        <v>759</v>
      </c>
      <c r="G435" s="240"/>
      <c r="H435" s="243">
        <v>38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195</v>
      </c>
      <c r="AU435" s="249" t="s">
        <v>79</v>
      </c>
      <c r="AV435" s="13" t="s">
        <v>79</v>
      </c>
      <c r="AW435" s="13" t="s">
        <v>31</v>
      </c>
      <c r="AX435" s="13" t="s">
        <v>69</v>
      </c>
      <c r="AY435" s="249" t="s">
        <v>126</v>
      </c>
    </row>
    <row r="436" s="15" customFormat="1">
      <c r="A436" s="15"/>
      <c r="B436" s="260"/>
      <c r="C436" s="261"/>
      <c r="D436" s="228" t="s">
        <v>195</v>
      </c>
      <c r="E436" s="262" t="s">
        <v>19</v>
      </c>
      <c r="F436" s="263" t="s">
        <v>204</v>
      </c>
      <c r="G436" s="261"/>
      <c r="H436" s="264">
        <v>61.5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0" t="s">
        <v>195</v>
      </c>
      <c r="AU436" s="270" t="s">
        <v>79</v>
      </c>
      <c r="AV436" s="15" t="s">
        <v>148</v>
      </c>
      <c r="AW436" s="15" t="s">
        <v>31</v>
      </c>
      <c r="AX436" s="15" t="s">
        <v>77</v>
      </c>
      <c r="AY436" s="270" t="s">
        <v>126</v>
      </c>
    </row>
    <row r="437" s="13" customFormat="1">
      <c r="A437" s="13"/>
      <c r="B437" s="239"/>
      <c r="C437" s="240"/>
      <c r="D437" s="228" t="s">
        <v>195</v>
      </c>
      <c r="E437" s="240"/>
      <c r="F437" s="242" t="s">
        <v>760</v>
      </c>
      <c r="G437" s="240"/>
      <c r="H437" s="243">
        <v>62.729999999999997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195</v>
      </c>
      <c r="AU437" s="249" t="s">
        <v>79</v>
      </c>
      <c r="AV437" s="13" t="s">
        <v>79</v>
      </c>
      <c r="AW437" s="13" t="s">
        <v>4</v>
      </c>
      <c r="AX437" s="13" t="s">
        <v>77</v>
      </c>
      <c r="AY437" s="249" t="s">
        <v>126</v>
      </c>
    </row>
    <row r="438" s="2" customFormat="1" ht="37.8" customHeight="1">
      <c r="A438" s="41"/>
      <c r="B438" s="42"/>
      <c r="C438" s="215" t="s">
        <v>761</v>
      </c>
      <c r="D438" s="215" t="s">
        <v>129</v>
      </c>
      <c r="E438" s="216" t="s">
        <v>762</v>
      </c>
      <c r="F438" s="217" t="s">
        <v>763</v>
      </c>
      <c r="G438" s="218" t="s">
        <v>245</v>
      </c>
      <c r="H438" s="219">
        <v>82</v>
      </c>
      <c r="I438" s="220"/>
      <c r="J438" s="221">
        <f>ROUND(I438*H438,2)</f>
        <v>0</v>
      </c>
      <c r="K438" s="217" t="s">
        <v>191</v>
      </c>
      <c r="L438" s="47"/>
      <c r="M438" s="222" t="s">
        <v>19</v>
      </c>
      <c r="N438" s="223" t="s">
        <v>40</v>
      </c>
      <c r="O438" s="87"/>
      <c r="P438" s="224">
        <f>O438*H438</f>
        <v>0</v>
      </c>
      <c r="Q438" s="224">
        <v>0.34612999999999999</v>
      </c>
      <c r="R438" s="224">
        <f>Q438*H438</f>
        <v>28.382659999999998</v>
      </c>
      <c r="S438" s="224">
        <v>0</v>
      </c>
      <c r="T438" s="225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6" t="s">
        <v>148</v>
      </c>
      <c r="AT438" s="226" t="s">
        <v>129</v>
      </c>
      <c r="AU438" s="226" t="s">
        <v>79</v>
      </c>
      <c r="AY438" s="20" t="s">
        <v>126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20" t="s">
        <v>77</v>
      </c>
      <c r="BK438" s="227">
        <f>ROUND(I438*H438,2)</f>
        <v>0</v>
      </c>
      <c r="BL438" s="20" t="s">
        <v>148</v>
      </c>
      <c r="BM438" s="226" t="s">
        <v>764</v>
      </c>
    </row>
    <row r="439" s="2" customFormat="1">
      <c r="A439" s="41"/>
      <c r="B439" s="42"/>
      <c r="C439" s="43"/>
      <c r="D439" s="237" t="s">
        <v>193</v>
      </c>
      <c r="E439" s="43"/>
      <c r="F439" s="238" t="s">
        <v>765</v>
      </c>
      <c r="G439" s="43"/>
      <c r="H439" s="43"/>
      <c r="I439" s="230"/>
      <c r="J439" s="43"/>
      <c r="K439" s="43"/>
      <c r="L439" s="47"/>
      <c r="M439" s="231"/>
      <c r="N439" s="232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193</v>
      </c>
      <c r="AU439" s="20" t="s">
        <v>79</v>
      </c>
    </row>
    <row r="440" s="2" customFormat="1" ht="16.5" customHeight="1">
      <c r="A440" s="41"/>
      <c r="B440" s="42"/>
      <c r="C440" s="282" t="s">
        <v>766</v>
      </c>
      <c r="D440" s="282" t="s">
        <v>361</v>
      </c>
      <c r="E440" s="283" t="s">
        <v>767</v>
      </c>
      <c r="F440" s="284" t="s">
        <v>768</v>
      </c>
      <c r="G440" s="285" t="s">
        <v>245</v>
      </c>
      <c r="H440" s="286">
        <v>75.480000000000004</v>
      </c>
      <c r="I440" s="287"/>
      <c r="J440" s="288">
        <f>ROUND(I440*H440,2)</f>
        <v>0</v>
      </c>
      <c r="K440" s="284" t="s">
        <v>191</v>
      </c>
      <c r="L440" s="289"/>
      <c r="M440" s="290" t="s">
        <v>19</v>
      </c>
      <c r="N440" s="291" t="s">
        <v>40</v>
      </c>
      <c r="O440" s="87"/>
      <c r="P440" s="224">
        <f>O440*H440</f>
        <v>0</v>
      </c>
      <c r="Q440" s="224">
        <v>0.22500000000000001</v>
      </c>
      <c r="R440" s="224">
        <f>Q440*H440</f>
        <v>16.983000000000001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230</v>
      </c>
      <c r="AT440" s="226" t="s">
        <v>361</v>
      </c>
      <c r="AU440" s="226" t="s">
        <v>79</v>
      </c>
      <c r="AY440" s="20" t="s">
        <v>126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77</v>
      </c>
      <c r="BK440" s="227">
        <f>ROUND(I440*H440,2)</f>
        <v>0</v>
      </c>
      <c r="BL440" s="20" t="s">
        <v>148</v>
      </c>
      <c r="BM440" s="226" t="s">
        <v>769</v>
      </c>
    </row>
    <row r="441" s="14" customFormat="1">
      <c r="A441" s="14"/>
      <c r="B441" s="250"/>
      <c r="C441" s="251"/>
      <c r="D441" s="228" t="s">
        <v>195</v>
      </c>
      <c r="E441" s="252" t="s">
        <v>19</v>
      </c>
      <c r="F441" s="253" t="s">
        <v>770</v>
      </c>
      <c r="G441" s="251"/>
      <c r="H441" s="252" t="s">
        <v>19</v>
      </c>
      <c r="I441" s="254"/>
      <c r="J441" s="251"/>
      <c r="K441" s="251"/>
      <c r="L441" s="255"/>
      <c r="M441" s="256"/>
      <c r="N441" s="257"/>
      <c r="O441" s="257"/>
      <c r="P441" s="257"/>
      <c r="Q441" s="257"/>
      <c r="R441" s="257"/>
      <c r="S441" s="257"/>
      <c r="T441" s="25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9" t="s">
        <v>195</v>
      </c>
      <c r="AU441" s="259" t="s">
        <v>79</v>
      </c>
      <c r="AV441" s="14" t="s">
        <v>77</v>
      </c>
      <c r="AW441" s="14" t="s">
        <v>31</v>
      </c>
      <c r="AX441" s="14" t="s">
        <v>69</v>
      </c>
      <c r="AY441" s="259" t="s">
        <v>126</v>
      </c>
    </row>
    <row r="442" s="13" customFormat="1">
      <c r="A442" s="13"/>
      <c r="B442" s="239"/>
      <c r="C442" s="240"/>
      <c r="D442" s="228" t="s">
        <v>195</v>
      </c>
      <c r="E442" s="241" t="s">
        <v>19</v>
      </c>
      <c r="F442" s="242" t="s">
        <v>771</v>
      </c>
      <c r="G442" s="240"/>
      <c r="H442" s="243">
        <v>38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195</v>
      </c>
      <c r="AU442" s="249" t="s">
        <v>79</v>
      </c>
      <c r="AV442" s="13" t="s">
        <v>79</v>
      </c>
      <c r="AW442" s="13" t="s">
        <v>31</v>
      </c>
      <c r="AX442" s="13" t="s">
        <v>69</v>
      </c>
      <c r="AY442" s="249" t="s">
        <v>126</v>
      </c>
    </row>
    <row r="443" s="13" customFormat="1">
      <c r="A443" s="13"/>
      <c r="B443" s="239"/>
      <c r="C443" s="240"/>
      <c r="D443" s="228" t="s">
        <v>195</v>
      </c>
      <c r="E443" s="241" t="s">
        <v>19</v>
      </c>
      <c r="F443" s="242" t="s">
        <v>772</v>
      </c>
      <c r="G443" s="240"/>
      <c r="H443" s="243">
        <v>36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195</v>
      </c>
      <c r="AU443" s="249" t="s">
        <v>79</v>
      </c>
      <c r="AV443" s="13" t="s">
        <v>79</v>
      </c>
      <c r="AW443" s="13" t="s">
        <v>31</v>
      </c>
      <c r="AX443" s="13" t="s">
        <v>69</v>
      </c>
      <c r="AY443" s="249" t="s">
        <v>126</v>
      </c>
    </row>
    <row r="444" s="15" customFormat="1">
      <c r="A444" s="15"/>
      <c r="B444" s="260"/>
      <c r="C444" s="261"/>
      <c r="D444" s="228" t="s">
        <v>195</v>
      </c>
      <c r="E444" s="262" t="s">
        <v>19</v>
      </c>
      <c r="F444" s="263" t="s">
        <v>204</v>
      </c>
      <c r="G444" s="261"/>
      <c r="H444" s="264">
        <v>74</v>
      </c>
      <c r="I444" s="265"/>
      <c r="J444" s="261"/>
      <c r="K444" s="261"/>
      <c r="L444" s="266"/>
      <c r="M444" s="267"/>
      <c r="N444" s="268"/>
      <c r="O444" s="268"/>
      <c r="P444" s="268"/>
      <c r="Q444" s="268"/>
      <c r="R444" s="268"/>
      <c r="S444" s="268"/>
      <c r="T444" s="269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0" t="s">
        <v>195</v>
      </c>
      <c r="AU444" s="270" t="s">
        <v>79</v>
      </c>
      <c r="AV444" s="15" t="s">
        <v>148</v>
      </c>
      <c r="AW444" s="15" t="s">
        <v>31</v>
      </c>
      <c r="AX444" s="15" t="s">
        <v>77</v>
      </c>
      <c r="AY444" s="270" t="s">
        <v>126</v>
      </c>
    </row>
    <row r="445" s="13" customFormat="1">
      <c r="A445" s="13"/>
      <c r="B445" s="239"/>
      <c r="C445" s="240"/>
      <c r="D445" s="228" t="s">
        <v>195</v>
      </c>
      <c r="E445" s="240"/>
      <c r="F445" s="242" t="s">
        <v>773</v>
      </c>
      <c r="G445" s="240"/>
      <c r="H445" s="243">
        <v>75.480000000000004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195</v>
      </c>
      <c r="AU445" s="249" t="s">
        <v>79</v>
      </c>
      <c r="AV445" s="13" t="s">
        <v>79</v>
      </c>
      <c r="AW445" s="13" t="s">
        <v>4</v>
      </c>
      <c r="AX445" s="13" t="s">
        <v>77</v>
      </c>
      <c r="AY445" s="249" t="s">
        <v>126</v>
      </c>
    </row>
    <row r="446" s="2" customFormat="1" ht="24.15" customHeight="1">
      <c r="A446" s="41"/>
      <c r="B446" s="42"/>
      <c r="C446" s="282" t="s">
        <v>774</v>
      </c>
      <c r="D446" s="282" t="s">
        <v>361</v>
      </c>
      <c r="E446" s="283" t="s">
        <v>775</v>
      </c>
      <c r="F446" s="284" t="s">
        <v>776</v>
      </c>
      <c r="G446" s="285" t="s">
        <v>245</v>
      </c>
      <c r="H446" s="286">
        <v>8.1600000000000001</v>
      </c>
      <c r="I446" s="287"/>
      <c r="J446" s="288">
        <f>ROUND(I446*H446,2)</f>
        <v>0</v>
      </c>
      <c r="K446" s="284" t="s">
        <v>191</v>
      </c>
      <c r="L446" s="289"/>
      <c r="M446" s="290" t="s">
        <v>19</v>
      </c>
      <c r="N446" s="291" t="s">
        <v>40</v>
      </c>
      <c r="O446" s="87"/>
      <c r="P446" s="224">
        <f>O446*H446</f>
        <v>0</v>
      </c>
      <c r="Q446" s="224">
        <v>0.151</v>
      </c>
      <c r="R446" s="224">
        <f>Q446*H446</f>
        <v>1.2321599999999999</v>
      </c>
      <c r="S446" s="224">
        <v>0</v>
      </c>
      <c r="T446" s="225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6" t="s">
        <v>230</v>
      </c>
      <c r="AT446" s="226" t="s">
        <v>361</v>
      </c>
      <c r="AU446" s="226" t="s">
        <v>79</v>
      </c>
      <c r="AY446" s="20" t="s">
        <v>126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20" t="s">
        <v>77</v>
      </c>
      <c r="BK446" s="227">
        <f>ROUND(I446*H446,2)</f>
        <v>0</v>
      </c>
      <c r="BL446" s="20" t="s">
        <v>148</v>
      </c>
      <c r="BM446" s="226" t="s">
        <v>777</v>
      </c>
    </row>
    <row r="447" s="14" customFormat="1">
      <c r="A447" s="14"/>
      <c r="B447" s="250"/>
      <c r="C447" s="251"/>
      <c r="D447" s="228" t="s">
        <v>195</v>
      </c>
      <c r="E447" s="252" t="s">
        <v>19</v>
      </c>
      <c r="F447" s="253" t="s">
        <v>770</v>
      </c>
      <c r="G447" s="251"/>
      <c r="H447" s="252" t="s">
        <v>19</v>
      </c>
      <c r="I447" s="254"/>
      <c r="J447" s="251"/>
      <c r="K447" s="251"/>
      <c r="L447" s="255"/>
      <c r="M447" s="256"/>
      <c r="N447" s="257"/>
      <c r="O447" s="257"/>
      <c r="P447" s="257"/>
      <c r="Q447" s="257"/>
      <c r="R447" s="257"/>
      <c r="S447" s="257"/>
      <c r="T447" s="258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9" t="s">
        <v>195</v>
      </c>
      <c r="AU447" s="259" t="s">
        <v>79</v>
      </c>
      <c r="AV447" s="14" t="s">
        <v>77</v>
      </c>
      <c r="AW447" s="14" t="s">
        <v>31</v>
      </c>
      <c r="AX447" s="14" t="s">
        <v>69</v>
      </c>
      <c r="AY447" s="259" t="s">
        <v>126</v>
      </c>
    </row>
    <row r="448" s="13" customFormat="1">
      <c r="A448" s="13"/>
      <c r="B448" s="239"/>
      <c r="C448" s="240"/>
      <c r="D448" s="228" t="s">
        <v>195</v>
      </c>
      <c r="E448" s="241" t="s">
        <v>19</v>
      </c>
      <c r="F448" s="242" t="s">
        <v>778</v>
      </c>
      <c r="G448" s="240"/>
      <c r="H448" s="243">
        <v>4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195</v>
      </c>
      <c r="AU448" s="249" t="s">
        <v>79</v>
      </c>
      <c r="AV448" s="13" t="s">
        <v>79</v>
      </c>
      <c r="AW448" s="13" t="s">
        <v>31</v>
      </c>
      <c r="AX448" s="13" t="s">
        <v>69</v>
      </c>
      <c r="AY448" s="249" t="s">
        <v>126</v>
      </c>
    </row>
    <row r="449" s="13" customFormat="1">
      <c r="A449" s="13"/>
      <c r="B449" s="239"/>
      <c r="C449" s="240"/>
      <c r="D449" s="228" t="s">
        <v>195</v>
      </c>
      <c r="E449" s="241" t="s">
        <v>19</v>
      </c>
      <c r="F449" s="242" t="s">
        <v>779</v>
      </c>
      <c r="G449" s="240"/>
      <c r="H449" s="243">
        <v>4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195</v>
      </c>
      <c r="AU449" s="249" t="s">
        <v>79</v>
      </c>
      <c r="AV449" s="13" t="s">
        <v>79</v>
      </c>
      <c r="AW449" s="13" t="s">
        <v>31</v>
      </c>
      <c r="AX449" s="13" t="s">
        <v>69</v>
      </c>
      <c r="AY449" s="249" t="s">
        <v>126</v>
      </c>
    </row>
    <row r="450" s="15" customFormat="1">
      <c r="A450" s="15"/>
      <c r="B450" s="260"/>
      <c r="C450" s="261"/>
      <c r="D450" s="228" t="s">
        <v>195</v>
      </c>
      <c r="E450" s="262" t="s">
        <v>19</v>
      </c>
      <c r="F450" s="263" t="s">
        <v>204</v>
      </c>
      <c r="G450" s="261"/>
      <c r="H450" s="264">
        <v>8</v>
      </c>
      <c r="I450" s="265"/>
      <c r="J450" s="261"/>
      <c r="K450" s="261"/>
      <c r="L450" s="266"/>
      <c r="M450" s="267"/>
      <c r="N450" s="268"/>
      <c r="O450" s="268"/>
      <c r="P450" s="268"/>
      <c r="Q450" s="268"/>
      <c r="R450" s="268"/>
      <c r="S450" s="268"/>
      <c r="T450" s="269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0" t="s">
        <v>195</v>
      </c>
      <c r="AU450" s="270" t="s">
        <v>79</v>
      </c>
      <c r="AV450" s="15" t="s">
        <v>148</v>
      </c>
      <c r="AW450" s="15" t="s">
        <v>31</v>
      </c>
      <c r="AX450" s="15" t="s">
        <v>77</v>
      </c>
      <c r="AY450" s="270" t="s">
        <v>126</v>
      </c>
    </row>
    <row r="451" s="13" customFormat="1">
      <c r="A451" s="13"/>
      <c r="B451" s="239"/>
      <c r="C451" s="240"/>
      <c r="D451" s="228" t="s">
        <v>195</v>
      </c>
      <c r="E451" s="240"/>
      <c r="F451" s="242" t="s">
        <v>780</v>
      </c>
      <c r="G451" s="240"/>
      <c r="H451" s="243">
        <v>8.1600000000000001</v>
      </c>
      <c r="I451" s="244"/>
      <c r="J451" s="240"/>
      <c r="K451" s="240"/>
      <c r="L451" s="245"/>
      <c r="M451" s="246"/>
      <c r="N451" s="247"/>
      <c r="O451" s="247"/>
      <c r="P451" s="247"/>
      <c r="Q451" s="247"/>
      <c r="R451" s="247"/>
      <c r="S451" s="247"/>
      <c r="T451" s="24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9" t="s">
        <v>195</v>
      </c>
      <c r="AU451" s="249" t="s">
        <v>79</v>
      </c>
      <c r="AV451" s="13" t="s">
        <v>79</v>
      </c>
      <c r="AW451" s="13" t="s">
        <v>4</v>
      </c>
      <c r="AX451" s="13" t="s">
        <v>77</v>
      </c>
      <c r="AY451" s="249" t="s">
        <v>126</v>
      </c>
    </row>
    <row r="452" s="2" customFormat="1" ht="24.15" customHeight="1">
      <c r="A452" s="41"/>
      <c r="B452" s="42"/>
      <c r="C452" s="215" t="s">
        <v>781</v>
      </c>
      <c r="D452" s="215" t="s">
        <v>129</v>
      </c>
      <c r="E452" s="216" t="s">
        <v>782</v>
      </c>
      <c r="F452" s="217" t="s">
        <v>783</v>
      </c>
      <c r="G452" s="218" t="s">
        <v>258</v>
      </c>
      <c r="H452" s="219">
        <v>20.192</v>
      </c>
      <c r="I452" s="220"/>
      <c r="J452" s="221">
        <f>ROUND(I452*H452,2)</f>
        <v>0</v>
      </c>
      <c r="K452" s="217" t="s">
        <v>191</v>
      </c>
      <c r="L452" s="47"/>
      <c r="M452" s="222" t="s">
        <v>19</v>
      </c>
      <c r="N452" s="223" t="s">
        <v>40</v>
      </c>
      <c r="O452" s="87"/>
      <c r="P452" s="224">
        <f>O452*H452</f>
        <v>0</v>
      </c>
      <c r="Q452" s="224">
        <v>2.2563399999999998</v>
      </c>
      <c r="R452" s="224">
        <f>Q452*H452</f>
        <v>45.560017279999997</v>
      </c>
      <c r="S452" s="224">
        <v>0</v>
      </c>
      <c r="T452" s="225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26" t="s">
        <v>148</v>
      </c>
      <c r="AT452" s="226" t="s">
        <v>129</v>
      </c>
      <c r="AU452" s="226" t="s">
        <v>79</v>
      </c>
      <c r="AY452" s="20" t="s">
        <v>126</v>
      </c>
      <c r="BE452" s="227">
        <f>IF(N452="základní",J452,0)</f>
        <v>0</v>
      </c>
      <c r="BF452" s="227">
        <f>IF(N452="snížená",J452,0)</f>
        <v>0</v>
      </c>
      <c r="BG452" s="227">
        <f>IF(N452="zákl. přenesená",J452,0)</f>
        <v>0</v>
      </c>
      <c r="BH452" s="227">
        <f>IF(N452="sníž. přenesená",J452,0)</f>
        <v>0</v>
      </c>
      <c r="BI452" s="227">
        <f>IF(N452="nulová",J452,0)</f>
        <v>0</v>
      </c>
      <c r="BJ452" s="20" t="s">
        <v>77</v>
      </c>
      <c r="BK452" s="227">
        <f>ROUND(I452*H452,2)</f>
        <v>0</v>
      </c>
      <c r="BL452" s="20" t="s">
        <v>148</v>
      </c>
      <c r="BM452" s="226" t="s">
        <v>784</v>
      </c>
    </row>
    <row r="453" s="2" customFormat="1">
      <c r="A453" s="41"/>
      <c r="B453" s="42"/>
      <c r="C453" s="43"/>
      <c r="D453" s="237" t="s">
        <v>193</v>
      </c>
      <c r="E453" s="43"/>
      <c r="F453" s="238" t="s">
        <v>785</v>
      </c>
      <c r="G453" s="43"/>
      <c r="H453" s="43"/>
      <c r="I453" s="230"/>
      <c r="J453" s="43"/>
      <c r="K453" s="43"/>
      <c r="L453" s="47"/>
      <c r="M453" s="231"/>
      <c r="N453" s="232"/>
      <c r="O453" s="87"/>
      <c r="P453" s="87"/>
      <c r="Q453" s="87"/>
      <c r="R453" s="87"/>
      <c r="S453" s="87"/>
      <c r="T453" s="88"/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T453" s="20" t="s">
        <v>193</v>
      </c>
      <c r="AU453" s="20" t="s">
        <v>79</v>
      </c>
    </row>
    <row r="454" s="13" customFormat="1">
      <c r="A454" s="13"/>
      <c r="B454" s="239"/>
      <c r="C454" s="240"/>
      <c r="D454" s="228" t="s">
        <v>195</v>
      </c>
      <c r="E454" s="241" t="s">
        <v>19</v>
      </c>
      <c r="F454" s="242" t="s">
        <v>786</v>
      </c>
      <c r="G454" s="240"/>
      <c r="H454" s="243">
        <v>15.272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195</v>
      </c>
      <c r="AU454" s="249" t="s">
        <v>79</v>
      </c>
      <c r="AV454" s="13" t="s">
        <v>79</v>
      </c>
      <c r="AW454" s="13" t="s">
        <v>31</v>
      </c>
      <c r="AX454" s="13" t="s">
        <v>69</v>
      </c>
      <c r="AY454" s="249" t="s">
        <v>126</v>
      </c>
    </row>
    <row r="455" s="13" customFormat="1">
      <c r="A455" s="13"/>
      <c r="B455" s="239"/>
      <c r="C455" s="240"/>
      <c r="D455" s="228" t="s">
        <v>195</v>
      </c>
      <c r="E455" s="241" t="s">
        <v>19</v>
      </c>
      <c r="F455" s="242" t="s">
        <v>787</v>
      </c>
      <c r="G455" s="240"/>
      <c r="H455" s="243">
        <v>4.9199999999999999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195</v>
      </c>
      <c r="AU455" s="249" t="s">
        <v>79</v>
      </c>
      <c r="AV455" s="13" t="s">
        <v>79</v>
      </c>
      <c r="AW455" s="13" t="s">
        <v>31</v>
      </c>
      <c r="AX455" s="13" t="s">
        <v>69</v>
      </c>
      <c r="AY455" s="249" t="s">
        <v>126</v>
      </c>
    </row>
    <row r="456" s="15" customFormat="1">
      <c r="A456" s="15"/>
      <c r="B456" s="260"/>
      <c r="C456" s="261"/>
      <c r="D456" s="228" t="s">
        <v>195</v>
      </c>
      <c r="E456" s="262" t="s">
        <v>19</v>
      </c>
      <c r="F456" s="263" t="s">
        <v>204</v>
      </c>
      <c r="G456" s="261"/>
      <c r="H456" s="264">
        <v>20.192</v>
      </c>
      <c r="I456" s="265"/>
      <c r="J456" s="261"/>
      <c r="K456" s="261"/>
      <c r="L456" s="266"/>
      <c r="M456" s="267"/>
      <c r="N456" s="268"/>
      <c r="O456" s="268"/>
      <c r="P456" s="268"/>
      <c r="Q456" s="268"/>
      <c r="R456" s="268"/>
      <c r="S456" s="268"/>
      <c r="T456" s="269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0" t="s">
        <v>195</v>
      </c>
      <c r="AU456" s="270" t="s">
        <v>79</v>
      </c>
      <c r="AV456" s="15" t="s">
        <v>148</v>
      </c>
      <c r="AW456" s="15" t="s">
        <v>31</v>
      </c>
      <c r="AX456" s="15" t="s">
        <v>77</v>
      </c>
      <c r="AY456" s="270" t="s">
        <v>126</v>
      </c>
    </row>
    <row r="457" s="2" customFormat="1" ht="44.25" customHeight="1">
      <c r="A457" s="41"/>
      <c r="B457" s="42"/>
      <c r="C457" s="215" t="s">
        <v>788</v>
      </c>
      <c r="D457" s="215" t="s">
        <v>129</v>
      </c>
      <c r="E457" s="216" t="s">
        <v>789</v>
      </c>
      <c r="F457" s="217" t="s">
        <v>790</v>
      </c>
      <c r="G457" s="218" t="s">
        <v>245</v>
      </c>
      <c r="H457" s="219">
        <v>145.40000000000001</v>
      </c>
      <c r="I457" s="220"/>
      <c r="J457" s="221">
        <f>ROUND(I457*H457,2)</f>
        <v>0</v>
      </c>
      <c r="K457" s="217" t="s">
        <v>191</v>
      </c>
      <c r="L457" s="47"/>
      <c r="M457" s="222" t="s">
        <v>19</v>
      </c>
      <c r="N457" s="223" t="s">
        <v>40</v>
      </c>
      <c r="O457" s="87"/>
      <c r="P457" s="224">
        <f>O457*H457</f>
        <v>0</v>
      </c>
      <c r="Q457" s="224">
        <v>1.0000000000000001E-05</v>
      </c>
      <c r="R457" s="224">
        <f>Q457*H457</f>
        <v>0.0014540000000000002</v>
      </c>
      <c r="S457" s="224">
        <v>0</v>
      </c>
      <c r="T457" s="225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26" t="s">
        <v>148</v>
      </c>
      <c r="AT457" s="226" t="s">
        <v>129</v>
      </c>
      <c r="AU457" s="226" t="s">
        <v>79</v>
      </c>
      <c r="AY457" s="20" t="s">
        <v>126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20" t="s">
        <v>77</v>
      </c>
      <c r="BK457" s="227">
        <f>ROUND(I457*H457,2)</f>
        <v>0</v>
      </c>
      <c r="BL457" s="20" t="s">
        <v>148</v>
      </c>
      <c r="BM457" s="226" t="s">
        <v>791</v>
      </c>
    </row>
    <row r="458" s="2" customFormat="1">
      <c r="A458" s="41"/>
      <c r="B458" s="42"/>
      <c r="C458" s="43"/>
      <c r="D458" s="237" t="s">
        <v>193</v>
      </c>
      <c r="E458" s="43"/>
      <c r="F458" s="238" t="s">
        <v>792</v>
      </c>
      <c r="G458" s="43"/>
      <c r="H458" s="43"/>
      <c r="I458" s="230"/>
      <c r="J458" s="43"/>
      <c r="K458" s="43"/>
      <c r="L458" s="47"/>
      <c r="M458" s="231"/>
      <c r="N458" s="232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193</v>
      </c>
      <c r="AU458" s="20" t="s">
        <v>79</v>
      </c>
    </row>
    <row r="459" s="14" customFormat="1">
      <c r="A459" s="14"/>
      <c r="B459" s="250"/>
      <c r="C459" s="251"/>
      <c r="D459" s="228" t="s">
        <v>195</v>
      </c>
      <c r="E459" s="252" t="s">
        <v>19</v>
      </c>
      <c r="F459" s="253" t="s">
        <v>793</v>
      </c>
      <c r="G459" s="251"/>
      <c r="H459" s="252" t="s">
        <v>19</v>
      </c>
      <c r="I459" s="254"/>
      <c r="J459" s="251"/>
      <c r="K459" s="251"/>
      <c r="L459" s="255"/>
      <c r="M459" s="256"/>
      <c r="N459" s="257"/>
      <c r="O459" s="257"/>
      <c r="P459" s="257"/>
      <c r="Q459" s="257"/>
      <c r="R459" s="257"/>
      <c r="S459" s="257"/>
      <c r="T459" s="25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9" t="s">
        <v>195</v>
      </c>
      <c r="AU459" s="259" t="s">
        <v>79</v>
      </c>
      <c r="AV459" s="14" t="s">
        <v>77</v>
      </c>
      <c r="AW459" s="14" t="s">
        <v>31</v>
      </c>
      <c r="AX459" s="14" t="s">
        <v>69</v>
      </c>
      <c r="AY459" s="259" t="s">
        <v>126</v>
      </c>
    </row>
    <row r="460" s="13" customFormat="1">
      <c r="A460" s="13"/>
      <c r="B460" s="239"/>
      <c r="C460" s="240"/>
      <c r="D460" s="228" t="s">
        <v>195</v>
      </c>
      <c r="E460" s="241" t="s">
        <v>19</v>
      </c>
      <c r="F460" s="242" t="s">
        <v>794</v>
      </c>
      <c r="G460" s="240"/>
      <c r="H460" s="243">
        <v>68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195</v>
      </c>
      <c r="AU460" s="249" t="s">
        <v>79</v>
      </c>
      <c r="AV460" s="13" t="s">
        <v>79</v>
      </c>
      <c r="AW460" s="13" t="s">
        <v>31</v>
      </c>
      <c r="AX460" s="13" t="s">
        <v>69</v>
      </c>
      <c r="AY460" s="249" t="s">
        <v>126</v>
      </c>
    </row>
    <row r="461" s="13" customFormat="1">
      <c r="A461" s="13"/>
      <c r="B461" s="239"/>
      <c r="C461" s="240"/>
      <c r="D461" s="228" t="s">
        <v>195</v>
      </c>
      <c r="E461" s="241" t="s">
        <v>19</v>
      </c>
      <c r="F461" s="242" t="s">
        <v>795</v>
      </c>
      <c r="G461" s="240"/>
      <c r="H461" s="243">
        <v>77.400000000000006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195</v>
      </c>
      <c r="AU461" s="249" t="s">
        <v>79</v>
      </c>
      <c r="AV461" s="13" t="s">
        <v>79</v>
      </c>
      <c r="AW461" s="13" t="s">
        <v>31</v>
      </c>
      <c r="AX461" s="13" t="s">
        <v>69</v>
      </c>
      <c r="AY461" s="249" t="s">
        <v>126</v>
      </c>
    </row>
    <row r="462" s="15" customFormat="1">
      <c r="A462" s="15"/>
      <c r="B462" s="260"/>
      <c r="C462" s="261"/>
      <c r="D462" s="228" t="s">
        <v>195</v>
      </c>
      <c r="E462" s="262" t="s">
        <v>19</v>
      </c>
      <c r="F462" s="263" t="s">
        <v>204</v>
      </c>
      <c r="G462" s="261"/>
      <c r="H462" s="264">
        <v>145.40000000000001</v>
      </c>
      <c r="I462" s="265"/>
      <c r="J462" s="261"/>
      <c r="K462" s="261"/>
      <c r="L462" s="266"/>
      <c r="M462" s="267"/>
      <c r="N462" s="268"/>
      <c r="O462" s="268"/>
      <c r="P462" s="268"/>
      <c r="Q462" s="268"/>
      <c r="R462" s="268"/>
      <c r="S462" s="268"/>
      <c r="T462" s="269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0" t="s">
        <v>195</v>
      </c>
      <c r="AU462" s="270" t="s">
        <v>79</v>
      </c>
      <c r="AV462" s="15" t="s">
        <v>148</v>
      </c>
      <c r="AW462" s="15" t="s">
        <v>31</v>
      </c>
      <c r="AX462" s="15" t="s">
        <v>77</v>
      </c>
      <c r="AY462" s="270" t="s">
        <v>126</v>
      </c>
    </row>
    <row r="463" s="2" customFormat="1" ht="37.8" customHeight="1">
      <c r="A463" s="41"/>
      <c r="B463" s="42"/>
      <c r="C463" s="215" t="s">
        <v>80</v>
      </c>
      <c r="D463" s="215" t="s">
        <v>129</v>
      </c>
      <c r="E463" s="216" t="s">
        <v>796</v>
      </c>
      <c r="F463" s="217" t="s">
        <v>797</v>
      </c>
      <c r="G463" s="218" t="s">
        <v>245</v>
      </c>
      <c r="H463" s="219">
        <v>145.40000000000001</v>
      </c>
      <c r="I463" s="220"/>
      <c r="J463" s="221">
        <f>ROUND(I463*H463,2)</f>
        <v>0</v>
      </c>
      <c r="K463" s="217" t="s">
        <v>191</v>
      </c>
      <c r="L463" s="47"/>
      <c r="M463" s="222" t="s">
        <v>19</v>
      </c>
      <c r="N463" s="223" t="s">
        <v>40</v>
      </c>
      <c r="O463" s="87"/>
      <c r="P463" s="224">
        <f>O463*H463</f>
        <v>0</v>
      </c>
      <c r="Q463" s="224">
        <v>0</v>
      </c>
      <c r="R463" s="224">
        <f>Q463*H463</f>
        <v>0</v>
      </c>
      <c r="S463" s="224">
        <v>0</v>
      </c>
      <c r="T463" s="225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26" t="s">
        <v>148</v>
      </c>
      <c r="AT463" s="226" t="s">
        <v>129</v>
      </c>
      <c r="AU463" s="226" t="s">
        <v>79</v>
      </c>
      <c r="AY463" s="20" t="s">
        <v>126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20" t="s">
        <v>77</v>
      </c>
      <c r="BK463" s="227">
        <f>ROUND(I463*H463,2)</f>
        <v>0</v>
      </c>
      <c r="BL463" s="20" t="s">
        <v>148</v>
      </c>
      <c r="BM463" s="226" t="s">
        <v>798</v>
      </c>
    </row>
    <row r="464" s="2" customFormat="1">
      <c r="A464" s="41"/>
      <c r="B464" s="42"/>
      <c r="C464" s="43"/>
      <c r="D464" s="237" t="s">
        <v>193</v>
      </c>
      <c r="E464" s="43"/>
      <c r="F464" s="238" t="s">
        <v>799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193</v>
      </c>
      <c r="AU464" s="20" t="s">
        <v>79</v>
      </c>
    </row>
    <row r="465" s="13" customFormat="1">
      <c r="A465" s="13"/>
      <c r="B465" s="239"/>
      <c r="C465" s="240"/>
      <c r="D465" s="228" t="s">
        <v>195</v>
      </c>
      <c r="E465" s="241" t="s">
        <v>19</v>
      </c>
      <c r="F465" s="242" t="s">
        <v>800</v>
      </c>
      <c r="G465" s="240"/>
      <c r="H465" s="243">
        <v>145.40000000000001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195</v>
      </c>
      <c r="AU465" s="249" t="s">
        <v>79</v>
      </c>
      <c r="AV465" s="13" t="s">
        <v>79</v>
      </c>
      <c r="AW465" s="13" t="s">
        <v>31</v>
      </c>
      <c r="AX465" s="13" t="s">
        <v>77</v>
      </c>
      <c r="AY465" s="249" t="s">
        <v>126</v>
      </c>
    </row>
    <row r="466" s="2" customFormat="1" ht="37.8" customHeight="1">
      <c r="A466" s="41"/>
      <c r="B466" s="42"/>
      <c r="C466" s="215" t="s">
        <v>91</v>
      </c>
      <c r="D466" s="215" t="s">
        <v>129</v>
      </c>
      <c r="E466" s="216" t="s">
        <v>801</v>
      </c>
      <c r="F466" s="217" t="s">
        <v>802</v>
      </c>
      <c r="G466" s="218" t="s">
        <v>245</v>
      </c>
      <c r="H466" s="219">
        <v>233.90000000000001</v>
      </c>
      <c r="I466" s="220"/>
      <c r="J466" s="221">
        <f>ROUND(I466*H466,2)</f>
        <v>0</v>
      </c>
      <c r="K466" s="217" t="s">
        <v>191</v>
      </c>
      <c r="L466" s="47"/>
      <c r="M466" s="222" t="s">
        <v>19</v>
      </c>
      <c r="N466" s="223" t="s">
        <v>40</v>
      </c>
      <c r="O466" s="87"/>
      <c r="P466" s="224">
        <f>O466*H466</f>
        <v>0</v>
      </c>
      <c r="Q466" s="224">
        <v>1.0000000000000001E-05</v>
      </c>
      <c r="R466" s="224">
        <f>Q466*H466</f>
        <v>0.0023390000000000004</v>
      </c>
      <c r="S466" s="224">
        <v>0</v>
      </c>
      <c r="T466" s="225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6" t="s">
        <v>148</v>
      </c>
      <c r="AT466" s="226" t="s">
        <v>129</v>
      </c>
      <c r="AU466" s="226" t="s">
        <v>79</v>
      </c>
      <c r="AY466" s="20" t="s">
        <v>126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20" t="s">
        <v>77</v>
      </c>
      <c r="BK466" s="227">
        <f>ROUND(I466*H466,2)</f>
        <v>0</v>
      </c>
      <c r="BL466" s="20" t="s">
        <v>148</v>
      </c>
      <c r="BM466" s="226" t="s">
        <v>803</v>
      </c>
    </row>
    <row r="467" s="2" customFormat="1">
      <c r="A467" s="41"/>
      <c r="B467" s="42"/>
      <c r="C467" s="43"/>
      <c r="D467" s="237" t="s">
        <v>193</v>
      </c>
      <c r="E467" s="43"/>
      <c r="F467" s="238" t="s">
        <v>804</v>
      </c>
      <c r="G467" s="43"/>
      <c r="H467" s="43"/>
      <c r="I467" s="230"/>
      <c r="J467" s="43"/>
      <c r="K467" s="43"/>
      <c r="L467" s="47"/>
      <c r="M467" s="231"/>
      <c r="N467" s="232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193</v>
      </c>
      <c r="AU467" s="20" t="s">
        <v>79</v>
      </c>
    </row>
    <row r="468" s="14" customFormat="1">
      <c r="A468" s="14"/>
      <c r="B468" s="250"/>
      <c r="C468" s="251"/>
      <c r="D468" s="228" t="s">
        <v>195</v>
      </c>
      <c r="E468" s="252" t="s">
        <v>19</v>
      </c>
      <c r="F468" s="253" t="s">
        <v>805</v>
      </c>
      <c r="G468" s="251"/>
      <c r="H468" s="252" t="s">
        <v>19</v>
      </c>
      <c r="I468" s="254"/>
      <c r="J468" s="251"/>
      <c r="K468" s="251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195</v>
      </c>
      <c r="AU468" s="259" t="s">
        <v>79</v>
      </c>
      <c r="AV468" s="14" t="s">
        <v>77</v>
      </c>
      <c r="AW468" s="14" t="s">
        <v>31</v>
      </c>
      <c r="AX468" s="14" t="s">
        <v>69</v>
      </c>
      <c r="AY468" s="259" t="s">
        <v>126</v>
      </c>
    </row>
    <row r="469" s="13" customFormat="1">
      <c r="A469" s="13"/>
      <c r="B469" s="239"/>
      <c r="C469" s="240"/>
      <c r="D469" s="228" t="s">
        <v>195</v>
      </c>
      <c r="E469" s="241" t="s">
        <v>19</v>
      </c>
      <c r="F469" s="242" t="s">
        <v>806</v>
      </c>
      <c r="G469" s="240"/>
      <c r="H469" s="243">
        <v>38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195</v>
      </c>
      <c r="AU469" s="249" t="s">
        <v>79</v>
      </c>
      <c r="AV469" s="13" t="s">
        <v>79</v>
      </c>
      <c r="AW469" s="13" t="s">
        <v>31</v>
      </c>
      <c r="AX469" s="13" t="s">
        <v>69</v>
      </c>
      <c r="AY469" s="249" t="s">
        <v>126</v>
      </c>
    </row>
    <row r="470" s="13" customFormat="1">
      <c r="A470" s="13"/>
      <c r="B470" s="239"/>
      <c r="C470" s="240"/>
      <c r="D470" s="228" t="s">
        <v>195</v>
      </c>
      <c r="E470" s="241" t="s">
        <v>19</v>
      </c>
      <c r="F470" s="242" t="s">
        <v>807</v>
      </c>
      <c r="G470" s="240"/>
      <c r="H470" s="243">
        <v>38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9" t="s">
        <v>195</v>
      </c>
      <c r="AU470" s="249" t="s">
        <v>79</v>
      </c>
      <c r="AV470" s="13" t="s">
        <v>79</v>
      </c>
      <c r="AW470" s="13" t="s">
        <v>31</v>
      </c>
      <c r="AX470" s="13" t="s">
        <v>69</v>
      </c>
      <c r="AY470" s="249" t="s">
        <v>126</v>
      </c>
    </row>
    <row r="471" s="16" customFormat="1">
      <c r="A471" s="16"/>
      <c r="B471" s="271"/>
      <c r="C471" s="272"/>
      <c r="D471" s="228" t="s">
        <v>195</v>
      </c>
      <c r="E471" s="273" t="s">
        <v>19</v>
      </c>
      <c r="F471" s="274" t="s">
        <v>251</v>
      </c>
      <c r="G471" s="272"/>
      <c r="H471" s="275">
        <v>76</v>
      </c>
      <c r="I471" s="276"/>
      <c r="J471" s="272"/>
      <c r="K471" s="272"/>
      <c r="L471" s="277"/>
      <c r="M471" s="278"/>
      <c r="N471" s="279"/>
      <c r="O471" s="279"/>
      <c r="P471" s="279"/>
      <c r="Q471" s="279"/>
      <c r="R471" s="279"/>
      <c r="S471" s="279"/>
      <c r="T471" s="280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T471" s="281" t="s">
        <v>195</v>
      </c>
      <c r="AU471" s="281" t="s">
        <v>79</v>
      </c>
      <c r="AV471" s="16" t="s">
        <v>141</v>
      </c>
      <c r="AW471" s="16" t="s">
        <v>31</v>
      </c>
      <c r="AX471" s="16" t="s">
        <v>69</v>
      </c>
      <c r="AY471" s="281" t="s">
        <v>126</v>
      </c>
    </row>
    <row r="472" s="14" customFormat="1">
      <c r="A472" s="14"/>
      <c r="B472" s="250"/>
      <c r="C472" s="251"/>
      <c r="D472" s="228" t="s">
        <v>195</v>
      </c>
      <c r="E472" s="252" t="s">
        <v>19</v>
      </c>
      <c r="F472" s="253" t="s">
        <v>808</v>
      </c>
      <c r="G472" s="251"/>
      <c r="H472" s="252" t="s">
        <v>19</v>
      </c>
      <c r="I472" s="254"/>
      <c r="J472" s="251"/>
      <c r="K472" s="251"/>
      <c r="L472" s="255"/>
      <c r="M472" s="256"/>
      <c r="N472" s="257"/>
      <c r="O472" s="257"/>
      <c r="P472" s="257"/>
      <c r="Q472" s="257"/>
      <c r="R472" s="257"/>
      <c r="S472" s="257"/>
      <c r="T472" s="25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9" t="s">
        <v>195</v>
      </c>
      <c r="AU472" s="259" t="s">
        <v>79</v>
      </c>
      <c r="AV472" s="14" t="s">
        <v>77</v>
      </c>
      <c r="AW472" s="14" t="s">
        <v>31</v>
      </c>
      <c r="AX472" s="14" t="s">
        <v>69</v>
      </c>
      <c r="AY472" s="259" t="s">
        <v>126</v>
      </c>
    </row>
    <row r="473" s="13" customFormat="1">
      <c r="A473" s="13"/>
      <c r="B473" s="239"/>
      <c r="C473" s="240"/>
      <c r="D473" s="228" t="s">
        <v>195</v>
      </c>
      <c r="E473" s="241" t="s">
        <v>19</v>
      </c>
      <c r="F473" s="242" t="s">
        <v>809</v>
      </c>
      <c r="G473" s="240"/>
      <c r="H473" s="243">
        <v>157.90000000000001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9" t="s">
        <v>195</v>
      </c>
      <c r="AU473" s="249" t="s">
        <v>79</v>
      </c>
      <c r="AV473" s="13" t="s">
        <v>79</v>
      </c>
      <c r="AW473" s="13" t="s">
        <v>31</v>
      </c>
      <c r="AX473" s="13" t="s">
        <v>69</v>
      </c>
      <c r="AY473" s="249" t="s">
        <v>126</v>
      </c>
    </row>
    <row r="474" s="15" customFormat="1">
      <c r="A474" s="15"/>
      <c r="B474" s="260"/>
      <c r="C474" s="261"/>
      <c r="D474" s="228" t="s">
        <v>195</v>
      </c>
      <c r="E474" s="262" t="s">
        <v>19</v>
      </c>
      <c r="F474" s="263" t="s">
        <v>204</v>
      </c>
      <c r="G474" s="261"/>
      <c r="H474" s="264">
        <v>233.90000000000001</v>
      </c>
      <c r="I474" s="265"/>
      <c r="J474" s="261"/>
      <c r="K474" s="261"/>
      <c r="L474" s="266"/>
      <c r="M474" s="267"/>
      <c r="N474" s="268"/>
      <c r="O474" s="268"/>
      <c r="P474" s="268"/>
      <c r="Q474" s="268"/>
      <c r="R474" s="268"/>
      <c r="S474" s="268"/>
      <c r="T474" s="269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0" t="s">
        <v>195</v>
      </c>
      <c r="AU474" s="270" t="s">
        <v>79</v>
      </c>
      <c r="AV474" s="15" t="s">
        <v>148</v>
      </c>
      <c r="AW474" s="15" t="s">
        <v>31</v>
      </c>
      <c r="AX474" s="15" t="s">
        <v>77</v>
      </c>
      <c r="AY474" s="270" t="s">
        <v>126</v>
      </c>
    </row>
    <row r="475" s="2" customFormat="1" ht="37.8" customHeight="1">
      <c r="A475" s="41"/>
      <c r="B475" s="42"/>
      <c r="C475" s="215" t="s">
        <v>94</v>
      </c>
      <c r="D475" s="215" t="s">
        <v>129</v>
      </c>
      <c r="E475" s="216" t="s">
        <v>810</v>
      </c>
      <c r="F475" s="217" t="s">
        <v>811</v>
      </c>
      <c r="G475" s="218" t="s">
        <v>245</v>
      </c>
      <c r="H475" s="219">
        <v>193.90000000000001</v>
      </c>
      <c r="I475" s="220"/>
      <c r="J475" s="221">
        <f>ROUND(I475*H475,2)</f>
        <v>0</v>
      </c>
      <c r="K475" s="217" t="s">
        <v>191</v>
      </c>
      <c r="L475" s="47"/>
      <c r="M475" s="222" t="s">
        <v>19</v>
      </c>
      <c r="N475" s="223" t="s">
        <v>40</v>
      </c>
      <c r="O475" s="87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148</v>
      </c>
      <c r="AT475" s="226" t="s">
        <v>129</v>
      </c>
      <c r="AU475" s="226" t="s">
        <v>79</v>
      </c>
      <c r="AY475" s="20" t="s">
        <v>126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77</v>
      </c>
      <c r="BK475" s="227">
        <f>ROUND(I475*H475,2)</f>
        <v>0</v>
      </c>
      <c r="BL475" s="20" t="s">
        <v>148</v>
      </c>
      <c r="BM475" s="226" t="s">
        <v>812</v>
      </c>
    </row>
    <row r="476" s="2" customFormat="1">
      <c r="A476" s="41"/>
      <c r="B476" s="42"/>
      <c r="C476" s="43"/>
      <c r="D476" s="237" t="s">
        <v>193</v>
      </c>
      <c r="E476" s="43"/>
      <c r="F476" s="238" t="s">
        <v>813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193</v>
      </c>
      <c r="AU476" s="20" t="s">
        <v>79</v>
      </c>
    </row>
    <row r="477" s="14" customFormat="1">
      <c r="A477" s="14"/>
      <c r="B477" s="250"/>
      <c r="C477" s="251"/>
      <c r="D477" s="228" t="s">
        <v>195</v>
      </c>
      <c r="E477" s="252" t="s">
        <v>19</v>
      </c>
      <c r="F477" s="253" t="s">
        <v>805</v>
      </c>
      <c r="G477" s="251"/>
      <c r="H477" s="252" t="s">
        <v>19</v>
      </c>
      <c r="I477" s="254"/>
      <c r="J477" s="251"/>
      <c r="K477" s="251"/>
      <c r="L477" s="255"/>
      <c r="M477" s="256"/>
      <c r="N477" s="257"/>
      <c r="O477" s="257"/>
      <c r="P477" s="257"/>
      <c r="Q477" s="257"/>
      <c r="R477" s="257"/>
      <c r="S477" s="257"/>
      <c r="T477" s="258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9" t="s">
        <v>195</v>
      </c>
      <c r="AU477" s="259" t="s">
        <v>79</v>
      </c>
      <c r="AV477" s="14" t="s">
        <v>77</v>
      </c>
      <c r="AW477" s="14" t="s">
        <v>31</v>
      </c>
      <c r="AX477" s="14" t="s">
        <v>69</v>
      </c>
      <c r="AY477" s="259" t="s">
        <v>126</v>
      </c>
    </row>
    <row r="478" s="13" customFormat="1">
      <c r="A478" s="13"/>
      <c r="B478" s="239"/>
      <c r="C478" s="240"/>
      <c r="D478" s="228" t="s">
        <v>195</v>
      </c>
      <c r="E478" s="241" t="s">
        <v>19</v>
      </c>
      <c r="F478" s="242" t="s">
        <v>814</v>
      </c>
      <c r="G478" s="240"/>
      <c r="H478" s="243">
        <v>193.90000000000001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9" t="s">
        <v>195</v>
      </c>
      <c r="AU478" s="249" t="s">
        <v>79</v>
      </c>
      <c r="AV478" s="13" t="s">
        <v>79</v>
      </c>
      <c r="AW478" s="13" t="s">
        <v>31</v>
      </c>
      <c r="AX478" s="13" t="s">
        <v>77</v>
      </c>
      <c r="AY478" s="249" t="s">
        <v>126</v>
      </c>
    </row>
    <row r="479" s="2" customFormat="1" ht="55.5" customHeight="1">
      <c r="A479" s="41"/>
      <c r="B479" s="42"/>
      <c r="C479" s="215" t="s">
        <v>815</v>
      </c>
      <c r="D479" s="215" t="s">
        <v>129</v>
      </c>
      <c r="E479" s="216" t="s">
        <v>816</v>
      </c>
      <c r="F479" s="217" t="s">
        <v>817</v>
      </c>
      <c r="G479" s="218" t="s">
        <v>245</v>
      </c>
      <c r="H479" s="219">
        <v>145.40000000000001</v>
      </c>
      <c r="I479" s="220"/>
      <c r="J479" s="221">
        <f>ROUND(I479*H479,2)</f>
        <v>0</v>
      </c>
      <c r="K479" s="217" t="s">
        <v>191</v>
      </c>
      <c r="L479" s="47"/>
      <c r="M479" s="222" t="s">
        <v>19</v>
      </c>
      <c r="N479" s="223" t="s">
        <v>40</v>
      </c>
      <c r="O479" s="87"/>
      <c r="P479" s="224">
        <f>O479*H479</f>
        <v>0</v>
      </c>
      <c r="Q479" s="224">
        <v>0.00011</v>
      </c>
      <c r="R479" s="224">
        <f>Q479*H479</f>
        <v>0.015994000000000001</v>
      </c>
      <c r="S479" s="224">
        <v>0</v>
      </c>
      <c r="T479" s="225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6" t="s">
        <v>148</v>
      </c>
      <c r="AT479" s="226" t="s">
        <v>129</v>
      </c>
      <c r="AU479" s="226" t="s">
        <v>79</v>
      </c>
      <c r="AY479" s="20" t="s">
        <v>126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20" t="s">
        <v>77</v>
      </c>
      <c r="BK479" s="227">
        <f>ROUND(I479*H479,2)</f>
        <v>0</v>
      </c>
      <c r="BL479" s="20" t="s">
        <v>148</v>
      </c>
      <c r="BM479" s="226" t="s">
        <v>818</v>
      </c>
    </row>
    <row r="480" s="2" customFormat="1">
      <c r="A480" s="41"/>
      <c r="B480" s="42"/>
      <c r="C480" s="43"/>
      <c r="D480" s="237" t="s">
        <v>193</v>
      </c>
      <c r="E480" s="43"/>
      <c r="F480" s="238" t="s">
        <v>819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193</v>
      </c>
      <c r="AU480" s="20" t="s">
        <v>79</v>
      </c>
    </row>
    <row r="481" s="14" customFormat="1">
      <c r="A481" s="14"/>
      <c r="B481" s="250"/>
      <c r="C481" s="251"/>
      <c r="D481" s="228" t="s">
        <v>195</v>
      </c>
      <c r="E481" s="252" t="s">
        <v>19</v>
      </c>
      <c r="F481" s="253" t="s">
        <v>820</v>
      </c>
      <c r="G481" s="251"/>
      <c r="H481" s="252" t="s">
        <v>19</v>
      </c>
      <c r="I481" s="254"/>
      <c r="J481" s="251"/>
      <c r="K481" s="251"/>
      <c r="L481" s="255"/>
      <c r="M481" s="256"/>
      <c r="N481" s="257"/>
      <c r="O481" s="257"/>
      <c r="P481" s="257"/>
      <c r="Q481" s="257"/>
      <c r="R481" s="257"/>
      <c r="S481" s="257"/>
      <c r="T481" s="258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9" t="s">
        <v>195</v>
      </c>
      <c r="AU481" s="259" t="s">
        <v>79</v>
      </c>
      <c r="AV481" s="14" t="s">
        <v>77</v>
      </c>
      <c r="AW481" s="14" t="s">
        <v>31</v>
      </c>
      <c r="AX481" s="14" t="s">
        <v>69</v>
      </c>
      <c r="AY481" s="259" t="s">
        <v>126</v>
      </c>
    </row>
    <row r="482" s="13" customFormat="1">
      <c r="A482" s="13"/>
      <c r="B482" s="239"/>
      <c r="C482" s="240"/>
      <c r="D482" s="228" t="s">
        <v>195</v>
      </c>
      <c r="E482" s="241" t="s">
        <v>19</v>
      </c>
      <c r="F482" s="242" t="s">
        <v>821</v>
      </c>
      <c r="G482" s="240"/>
      <c r="H482" s="243">
        <v>145.40000000000001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195</v>
      </c>
      <c r="AU482" s="249" t="s">
        <v>79</v>
      </c>
      <c r="AV482" s="13" t="s">
        <v>79</v>
      </c>
      <c r="AW482" s="13" t="s">
        <v>31</v>
      </c>
      <c r="AX482" s="13" t="s">
        <v>77</v>
      </c>
      <c r="AY482" s="249" t="s">
        <v>126</v>
      </c>
    </row>
    <row r="483" s="2" customFormat="1" ht="55.5" customHeight="1">
      <c r="A483" s="41"/>
      <c r="B483" s="42"/>
      <c r="C483" s="215" t="s">
        <v>822</v>
      </c>
      <c r="D483" s="215" t="s">
        <v>129</v>
      </c>
      <c r="E483" s="216" t="s">
        <v>823</v>
      </c>
      <c r="F483" s="217" t="s">
        <v>824</v>
      </c>
      <c r="G483" s="218" t="s">
        <v>245</v>
      </c>
      <c r="H483" s="219">
        <v>427.80000000000001</v>
      </c>
      <c r="I483" s="220"/>
      <c r="J483" s="221">
        <f>ROUND(I483*H483,2)</f>
        <v>0</v>
      </c>
      <c r="K483" s="217" t="s">
        <v>191</v>
      </c>
      <c r="L483" s="47"/>
      <c r="M483" s="222" t="s">
        <v>19</v>
      </c>
      <c r="N483" s="223" t="s">
        <v>40</v>
      </c>
      <c r="O483" s="87"/>
      <c r="P483" s="224">
        <f>O483*H483</f>
        <v>0</v>
      </c>
      <c r="Q483" s="224">
        <v>9.0000000000000006E-05</v>
      </c>
      <c r="R483" s="224">
        <f>Q483*H483</f>
        <v>0.038502000000000002</v>
      </c>
      <c r="S483" s="224">
        <v>0</v>
      </c>
      <c r="T483" s="225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6" t="s">
        <v>148</v>
      </c>
      <c r="AT483" s="226" t="s">
        <v>129</v>
      </c>
      <c r="AU483" s="226" t="s">
        <v>79</v>
      </c>
      <c r="AY483" s="20" t="s">
        <v>126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20" t="s">
        <v>77</v>
      </c>
      <c r="BK483" s="227">
        <f>ROUND(I483*H483,2)</f>
        <v>0</v>
      </c>
      <c r="BL483" s="20" t="s">
        <v>148</v>
      </c>
      <c r="BM483" s="226" t="s">
        <v>825</v>
      </c>
    </row>
    <row r="484" s="2" customFormat="1">
      <c r="A484" s="41"/>
      <c r="B484" s="42"/>
      <c r="C484" s="43"/>
      <c r="D484" s="237" t="s">
        <v>193</v>
      </c>
      <c r="E484" s="43"/>
      <c r="F484" s="238" t="s">
        <v>826</v>
      </c>
      <c r="G484" s="43"/>
      <c r="H484" s="43"/>
      <c r="I484" s="230"/>
      <c r="J484" s="43"/>
      <c r="K484" s="43"/>
      <c r="L484" s="47"/>
      <c r="M484" s="231"/>
      <c r="N484" s="232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193</v>
      </c>
      <c r="AU484" s="20" t="s">
        <v>79</v>
      </c>
    </row>
    <row r="485" s="14" customFormat="1">
      <c r="A485" s="14"/>
      <c r="B485" s="250"/>
      <c r="C485" s="251"/>
      <c r="D485" s="228" t="s">
        <v>195</v>
      </c>
      <c r="E485" s="252" t="s">
        <v>19</v>
      </c>
      <c r="F485" s="253" t="s">
        <v>805</v>
      </c>
      <c r="G485" s="251"/>
      <c r="H485" s="252" t="s">
        <v>19</v>
      </c>
      <c r="I485" s="254"/>
      <c r="J485" s="251"/>
      <c r="K485" s="251"/>
      <c r="L485" s="255"/>
      <c r="M485" s="256"/>
      <c r="N485" s="257"/>
      <c r="O485" s="257"/>
      <c r="P485" s="257"/>
      <c r="Q485" s="257"/>
      <c r="R485" s="257"/>
      <c r="S485" s="257"/>
      <c r="T485" s="258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9" t="s">
        <v>195</v>
      </c>
      <c r="AU485" s="259" t="s">
        <v>79</v>
      </c>
      <c r="AV485" s="14" t="s">
        <v>77</v>
      </c>
      <c r="AW485" s="14" t="s">
        <v>31</v>
      </c>
      <c r="AX485" s="14" t="s">
        <v>69</v>
      </c>
      <c r="AY485" s="259" t="s">
        <v>126</v>
      </c>
    </row>
    <row r="486" s="13" customFormat="1">
      <c r="A486" s="13"/>
      <c r="B486" s="239"/>
      <c r="C486" s="240"/>
      <c r="D486" s="228" t="s">
        <v>195</v>
      </c>
      <c r="E486" s="241" t="s">
        <v>19</v>
      </c>
      <c r="F486" s="242" t="s">
        <v>814</v>
      </c>
      <c r="G486" s="240"/>
      <c r="H486" s="243">
        <v>193.90000000000001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195</v>
      </c>
      <c r="AU486" s="249" t="s">
        <v>79</v>
      </c>
      <c r="AV486" s="13" t="s">
        <v>79</v>
      </c>
      <c r="AW486" s="13" t="s">
        <v>31</v>
      </c>
      <c r="AX486" s="13" t="s">
        <v>69</v>
      </c>
      <c r="AY486" s="249" t="s">
        <v>126</v>
      </c>
    </row>
    <row r="487" s="13" customFormat="1">
      <c r="A487" s="13"/>
      <c r="B487" s="239"/>
      <c r="C487" s="240"/>
      <c r="D487" s="228" t="s">
        <v>195</v>
      </c>
      <c r="E487" s="241" t="s">
        <v>19</v>
      </c>
      <c r="F487" s="242" t="s">
        <v>806</v>
      </c>
      <c r="G487" s="240"/>
      <c r="H487" s="243">
        <v>38</v>
      </c>
      <c r="I487" s="244"/>
      <c r="J487" s="240"/>
      <c r="K487" s="240"/>
      <c r="L487" s="245"/>
      <c r="M487" s="246"/>
      <c r="N487" s="247"/>
      <c r="O487" s="247"/>
      <c r="P487" s="247"/>
      <c r="Q487" s="247"/>
      <c r="R487" s="247"/>
      <c r="S487" s="247"/>
      <c r="T487" s="24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9" t="s">
        <v>195</v>
      </c>
      <c r="AU487" s="249" t="s">
        <v>79</v>
      </c>
      <c r="AV487" s="13" t="s">
        <v>79</v>
      </c>
      <c r="AW487" s="13" t="s">
        <v>31</v>
      </c>
      <c r="AX487" s="13" t="s">
        <v>69</v>
      </c>
      <c r="AY487" s="249" t="s">
        <v>126</v>
      </c>
    </row>
    <row r="488" s="13" customFormat="1">
      <c r="A488" s="13"/>
      <c r="B488" s="239"/>
      <c r="C488" s="240"/>
      <c r="D488" s="228" t="s">
        <v>195</v>
      </c>
      <c r="E488" s="241" t="s">
        <v>19</v>
      </c>
      <c r="F488" s="242" t="s">
        <v>807</v>
      </c>
      <c r="G488" s="240"/>
      <c r="H488" s="243">
        <v>38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195</v>
      </c>
      <c r="AU488" s="249" t="s">
        <v>79</v>
      </c>
      <c r="AV488" s="13" t="s">
        <v>79</v>
      </c>
      <c r="AW488" s="13" t="s">
        <v>31</v>
      </c>
      <c r="AX488" s="13" t="s">
        <v>69</v>
      </c>
      <c r="AY488" s="249" t="s">
        <v>126</v>
      </c>
    </row>
    <row r="489" s="16" customFormat="1">
      <c r="A489" s="16"/>
      <c r="B489" s="271"/>
      <c r="C489" s="272"/>
      <c r="D489" s="228" t="s">
        <v>195</v>
      </c>
      <c r="E489" s="273" t="s">
        <v>19</v>
      </c>
      <c r="F489" s="274" t="s">
        <v>251</v>
      </c>
      <c r="G489" s="272"/>
      <c r="H489" s="275">
        <v>269.89999999999998</v>
      </c>
      <c r="I489" s="276"/>
      <c r="J489" s="272"/>
      <c r="K489" s="272"/>
      <c r="L489" s="277"/>
      <c r="M489" s="278"/>
      <c r="N489" s="279"/>
      <c r="O489" s="279"/>
      <c r="P489" s="279"/>
      <c r="Q489" s="279"/>
      <c r="R489" s="279"/>
      <c r="S489" s="279"/>
      <c r="T489" s="280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T489" s="281" t="s">
        <v>195</v>
      </c>
      <c r="AU489" s="281" t="s">
        <v>79</v>
      </c>
      <c r="AV489" s="16" t="s">
        <v>141</v>
      </c>
      <c r="AW489" s="16" t="s">
        <v>31</v>
      </c>
      <c r="AX489" s="16" t="s">
        <v>69</v>
      </c>
      <c r="AY489" s="281" t="s">
        <v>126</v>
      </c>
    </row>
    <row r="490" s="14" customFormat="1">
      <c r="A490" s="14"/>
      <c r="B490" s="250"/>
      <c r="C490" s="251"/>
      <c r="D490" s="228" t="s">
        <v>195</v>
      </c>
      <c r="E490" s="252" t="s">
        <v>19</v>
      </c>
      <c r="F490" s="253" t="s">
        <v>808</v>
      </c>
      <c r="G490" s="251"/>
      <c r="H490" s="252" t="s">
        <v>19</v>
      </c>
      <c r="I490" s="254"/>
      <c r="J490" s="251"/>
      <c r="K490" s="251"/>
      <c r="L490" s="255"/>
      <c r="M490" s="256"/>
      <c r="N490" s="257"/>
      <c r="O490" s="257"/>
      <c r="P490" s="257"/>
      <c r="Q490" s="257"/>
      <c r="R490" s="257"/>
      <c r="S490" s="257"/>
      <c r="T490" s="258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9" t="s">
        <v>195</v>
      </c>
      <c r="AU490" s="259" t="s">
        <v>79</v>
      </c>
      <c r="AV490" s="14" t="s">
        <v>77</v>
      </c>
      <c r="AW490" s="14" t="s">
        <v>31</v>
      </c>
      <c r="AX490" s="14" t="s">
        <v>69</v>
      </c>
      <c r="AY490" s="259" t="s">
        <v>126</v>
      </c>
    </row>
    <row r="491" s="13" customFormat="1">
      <c r="A491" s="13"/>
      <c r="B491" s="239"/>
      <c r="C491" s="240"/>
      <c r="D491" s="228" t="s">
        <v>195</v>
      </c>
      <c r="E491" s="241" t="s">
        <v>19</v>
      </c>
      <c r="F491" s="242" t="s">
        <v>809</v>
      </c>
      <c r="G491" s="240"/>
      <c r="H491" s="243">
        <v>157.90000000000001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195</v>
      </c>
      <c r="AU491" s="249" t="s">
        <v>79</v>
      </c>
      <c r="AV491" s="13" t="s">
        <v>79</v>
      </c>
      <c r="AW491" s="13" t="s">
        <v>31</v>
      </c>
      <c r="AX491" s="13" t="s">
        <v>69</v>
      </c>
      <c r="AY491" s="249" t="s">
        <v>126</v>
      </c>
    </row>
    <row r="492" s="16" customFormat="1">
      <c r="A492" s="16"/>
      <c r="B492" s="271"/>
      <c r="C492" s="272"/>
      <c r="D492" s="228" t="s">
        <v>195</v>
      </c>
      <c r="E492" s="273" t="s">
        <v>19</v>
      </c>
      <c r="F492" s="274" t="s">
        <v>251</v>
      </c>
      <c r="G492" s="272"/>
      <c r="H492" s="275">
        <v>157.90000000000001</v>
      </c>
      <c r="I492" s="276"/>
      <c r="J492" s="272"/>
      <c r="K492" s="272"/>
      <c r="L492" s="277"/>
      <c r="M492" s="278"/>
      <c r="N492" s="279"/>
      <c r="O492" s="279"/>
      <c r="P492" s="279"/>
      <c r="Q492" s="279"/>
      <c r="R492" s="279"/>
      <c r="S492" s="279"/>
      <c r="T492" s="280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281" t="s">
        <v>195</v>
      </c>
      <c r="AU492" s="281" t="s">
        <v>79</v>
      </c>
      <c r="AV492" s="16" t="s">
        <v>141</v>
      </c>
      <c r="AW492" s="16" t="s">
        <v>31</v>
      </c>
      <c r="AX492" s="16" t="s">
        <v>69</v>
      </c>
      <c r="AY492" s="281" t="s">
        <v>126</v>
      </c>
    </row>
    <row r="493" s="15" customFormat="1">
      <c r="A493" s="15"/>
      <c r="B493" s="260"/>
      <c r="C493" s="261"/>
      <c r="D493" s="228" t="s">
        <v>195</v>
      </c>
      <c r="E493" s="262" t="s">
        <v>19</v>
      </c>
      <c r="F493" s="263" t="s">
        <v>204</v>
      </c>
      <c r="G493" s="261"/>
      <c r="H493" s="264">
        <v>427.80000000000001</v>
      </c>
      <c r="I493" s="265"/>
      <c r="J493" s="261"/>
      <c r="K493" s="261"/>
      <c r="L493" s="266"/>
      <c r="M493" s="267"/>
      <c r="N493" s="268"/>
      <c r="O493" s="268"/>
      <c r="P493" s="268"/>
      <c r="Q493" s="268"/>
      <c r="R493" s="268"/>
      <c r="S493" s="268"/>
      <c r="T493" s="269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0" t="s">
        <v>195</v>
      </c>
      <c r="AU493" s="270" t="s">
        <v>79</v>
      </c>
      <c r="AV493" s="15" t="s">
        <v>148</v>
      </c>
      <c r="AW493" s="15" t="s">
        <v>31</v>
      </c>
      <c r="AX493" s="15" t="s">
        <v>77</v>
      </c>
      <c r="AY493" s="270" t="s">
        <v>126</v>
      </c>
    </row>
    <row r="494" s="2" customFormat="1" ht="55.5" customHeight="1">
      <c r="A494" s="41"/>
      <c r="B494" s="42"/>
      <c r="C494" s="215" t="s">
        <v>827</v>
      </c>
      <c r="D494" s="215" t="s">
        <v>129</v>
      </c>
      <c r="E494" s="216" t="s">
        <v>828</v>
      </c>
      <c r="F494" s="217" t="s">
        <v>829</v>
      </c>
      <c r="G494" s="218" t="s">
        <v>245</v>
      </c>
      <c r="H494" s="219">
        <v>5.7999999999999998</v>
      </c>
      <c r="I494" s="220"/>
      <c r="J494" s="221">
        <f>ROUND(I494*H494,2)</f>
        <v>0</v>
      </c>
      <c r="K494" s="217" t="s">
        <v>191</v>
      </c>
      <c r="L494" s="47"/>
      <c r="M494" s="222" t="s">
        <v>19</v>
      </c>
      <c r="N494" s="223" t="s">
        <v>40</v>
      </c>
      <c r="O494" s="87"/>
      <c r="P494" s="224">
        <f>O494*H494</f>
        <v>0</v>
      </c>
      <c r="Q494" s="224">
        <v>0.00012</v>
      </c>
      <c r="R494" s="224">
        <f>Q494*H494</f>
        <v>0.000696</v>
      </c>
      <c r="S494" s="224">
        <v>0</v>
      </c>
      <c r="T494" s="225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26" t="s">
        <v>148</v>
      </c>
      <c r="AT494" s="226" t="s">
        <v>129</v>
      </c>
      <c r="AU494" s="226" t="s">
        <v>79</v>
      </c>
      <c r="AY494" s="20" t="s">
        <v>126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20" t="s">
        <v>77</v>
      </c>
      <c r="BK494" s="227">
        <f>ROUND(I494*H494,2)</f>
        <v>0</v>
      </c>
      <c r="BL494" s="20" t="s">
        <v>148</v>
      </c>
      <c r="BM494" s="226" t="s">
        <v>830</v>
      </c>
    </row>
    <row r="495" s="2" customFormat="1">
      <c r="A495" s="41"/>
      <c r="B495" s="42"/>
      <c r="C495" s="43"/>
      <c r="D495" s="237" t="s">
        <v>193</v>
      </c>
      <c r="E495" s="43"/>
      <c r="F495" s="238" t="s">
        <v>831</v>
      </c>
      <c r="G495" s="43"/>
      <c r="H495" s="43"/>
      <c r="I495" s="230"/>
      <c r="J495" s="43"/>
      <c r="K495" s="43"/>
      <c r="L495" s="47"/>
      <c r="M495" s="231"/>
      <c r="N495" s="232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193</v>
      </c>
      <c r="AU495" s="20" t="s">
        <v>79</v>
      </c>
    </row>
    <row r="496" s="14" customFormat="1">
      <c r="A496" s="14"/>
      <c r="B496" s="250"/>
      <c r="C496" s="251"/>
      <c r="D496" s="228" t="s">
        <v>195</v>
      </c>
      <c r="E496" s="252" t="s">
        <v>19</v>
      </c>
      <c r="F496" s="253" t="s">
        <v>832</v>
      </c>
      <c r="G496" s="251"/>
      <c r="H496" s="252" t="s">
        <v>19</v>
      </c>
      <c r="I496" s="254"/>
      <c r="J496" s="251"/>
      <c r="K496" s="251"/>
      <c r="L496" s="255"/>
      <c r="M496" s="256"/>
      <c r="N496" s="257"/>
      <c r="O496" s="257"/>
      <c r="P496" s="257"/>
      <c r="Q496" s="257"/>
      <c r="R496" s="257"/>
      <c r="S496" s="257"/>
      <c r="T496" s="258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9" t="s">
        <v>195</v>
      </c>
      <c r="AU496" s="259" t="s">
        <v>79</v>
      </c>
      <c r="AV496" s="14" t="s">
        <v>77</v>
      </c>
      <c r="AW496" s="14" t="s">
        <v>31</v>
      </c>
      <c r="AX496" s="14" t="s">
        <v>69</v>
      </c>
      <c r="AY496" s="259" t="s">
        <v>126</v>
      </c>
    </row>
    <row r="497" s="13" customFormat="1">
      <c r="A497" s="13"/>
      <c r="B497" s="239"/>
      <c r="C497" s="240"/>
      <c r="D497" s="228" t="s">
        <v>195</v>
      </c>
      <c r="E497" s="241" t="s">
        <v>19</v>
      </c>
      <c r="F497" s="242" t="s">
        <v>833</v>
      </c>
      <c r="G497" s="240"/>
      <c r="H497" s="243">
        <v>5.7999999999999998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195</v>
      </c>
      <c r="AU497" s="249" t="s">
        <v>79</v>
      </c>
      <c r="AV497" s="13" t="s">
        <v>79</v>
      </c>
      <c r="AW497" s="13" t="s">
        <v>31</v>
      </c>
      <c r="AX497" s="13" t="s">
        <v>77</v>
      </c>
      <c r="AY497" s="249" t="s">
        <v>126</v>
      </c>
    </row>
    <row r="498" s="2" customFormat="1" ht="33" customHeight="1">
      <c r="A498" s="41"/>
      <c r="B498" s="42"/>
      <c r="C498" s="215" t="s">
        <v>834</v>
      </c>
      <c r="D498" s="215" t="s">
        <v>129</v>
      </c>
      <c r="E498" s="216" t="s">
        <v>835</v>
      </c>
      <c r="F498" s="217" t="s">
        <v>836</v>
      </c>
      <c r="G498" s="218" t="s">
        <v>635</v>
      </c>
      <c r="H498" s="219">
        <v>511</v>
      </c>
      <c r="I498" s="220"/>
      <c r="J498" s="221">
        <f>ROUND(I498*H498,2)</f>
        <v>0</v>
      </c>
      <c r="K498" s="217" t="s">
        <v>191</v>
      </c>
      <c r="L498" s="47"/>
      <c r="M498" s="222" t="s">
        <v>19</v>
      </c>
      <c r="N498" s="223" t="s">
        <v>40</v>
      </c>
      <c r="O498" s="87"/>
      <c r="P498" s="224">
        <f>O498*H498</f>
        <v>0</v>
      </c>
      <c r="Q498" s="224">
        <v>0.0020200000000000001</v>
      </c>
      <c r="R498" s="224">
        <f>Q498*H498</f>
        <v>1.0322200000000001</v>
      </c>
      <c r="S498" s="224">
        <v>0</v>
      </c>
      <c r="T498" s="225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6" t="s">
        <v>148</v>
      </c>
      <c r="AT498" s="226" t="s">
        <v>129</v>
      </c>
      <c r="AU498" s="226" t="s">
        <v>79</v>
      </c>
      <c r="AY498" s="20" t="s">
        <v>126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20" t="s">
        <v>77</v>
      </c>
      <c r="BK498" s="227">
        <f>ROUND(I498*H498,2)</f>
        <v>0</v>
      </c>
      <c r="BL498" s="20" t="s">
        <v>148</v>
      </c>
      <c r="BM498" s="226" t="s">
        <v>837</v>
      </c>
    </row>
    <row r="499" s="2" customFormat="1">
      <c r="A499" s="41"/>
      <c r="B499" s="42"/>
      <c r="C499" s="43"/>
      <c r="D499" s="237" t="s">
        <v>193</v>
      </c>
      <c r="E499" s="43"/>
      <c r="F499" s="238" t="s">
        <v>838</v>
      </c>
      <c r="G499" s="43"/>
      <c r="H499" s="43"/>
      <c r="I499" s="230"/>
      <c r="J499" s="43"/>
      <c r="K499" s="43"/>
      <c r="L499" s="47"/>
      <c r="M499" s="231"/>
      <c r="N499" s="232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193</v>
      </c>
      <c r="AU499" s="20" t="s">
        <v>79</v>
      </c>
    </row>
    <row r="500" s="13" customFormat="1">
      <c r="A500" s="13"/>
      <c r="B500" s="239"/>
      <c r="C500" s="240"/>
      <c r="D500" s="228" t="s">
        <v>195</v>
      </c>
      <c r="E500" s="241" t="s">
        <v>19</v>
      </c>
      <c r="F500" s="242" t="s">
        <v>839</v>
      </c>
      <c r="G500" s="240"/>
      <c r="H500" s="243">
        <v>511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195</v>
      </c>
      <c r="AU500" s="249" t="s">
        <v>79</v>
      </c>
      <c r="AV500" s="13" t="s">
        <v>79</v>
      </c>
      <c r="AW500" s="13" t="s">
        <v>31</v>
      </c>
      <c r="AX500" s="13" t="s">
        <v>77</v>
      </c>
      <c r="AY500" s="249" t="s">
        <v>126</v>
      </c>
    </row>
    <row r="501" s="2" customFormat="1" ht="24.15" customHeight="1">
      <c r="A501" s="41"/>
      <c r="B501" s="42"/>
      <c r="C501" s="215" t="s">
        <v>840</v>
      </c>
      <c r="D501" s="215" t="s">
        <v>129</v>
      </c>
      <c r="E501" s="216" t="s">
        <v>841</v>
      </c>
      <c r="F501" s="217" t="s">
        <v>842</v>
      </c>
      <c r="G501" s="218" t="s">
        <v>322</v>
      </c>
      <c r="H501" s="219">
        <v>7.3250000000000002</v>
      </c>
      <c r="I501" s="220"/>
      <c r="J501" s="221">
        <f>ROUND(I501*H501,2)</f>
        <v>0</v>
      </c>
      <c r="K501" s="217" t="s">
        <v>191</v>
      </c>
      <c r="L501" s="47"/>
      <c r="M501" s="222" t="s">
        <v>19</v>
      </c>
      <c r="N501" s="223" t="s">
        <v>40</v>
      </c>
      <c r="O501" s="87"/>
      <c r="P501" s="224">
        <f>O501*H501</f>
        <v>0</v>
      </c>
      <c r="Q501" s="224">
        <v>1.0160100000000001</v>
      </c>
      <c r="R501" s="224">
        <f>Q501*H501</f>
        <v>7.4422732500000004</v>
      </c>
      <c r="S501" s="224">
        <v>0</v>
      </c>
      <c r="T501" s="225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6" t="s">
        <v>148</v>
      </c>
      <c r="AT501" s="226" t="s">
        <v>129</v>
      </c>
      <c r="AU501" s="226" t="s">
        <v>79</v>
      </c>
      <c r="AY501" s="20" t="s">
        <v>126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20" t="s">
        <v>77</v>
      </c>
      <c r="BK501" s="227">
        <f>ROUND(I501*H501,2)</f>
        <v>0</v>
      </c>
      <c r="BL501" s="20" t="s">
        <v>148</v>
      </c>
      <c r="BM501" s="226" t="s">
        <v>843</v>
      </c>
    </row>
    <row r="502" s="2" customFormat="1">
      <c r="A502" s="41"/>
      <c r="B502" s="42"/>
      <c r="C502" s="43"/>
      <c r="D502" s="237" t="s">
        <v>193</v>
      </c>
      <c r="E502" s="43"/>
      <c r="F502" s="238" t="s">
        <v>844</v>
      </c>
      <c r="G502" s="43"/>
      <c r="H502" s="43"/>
      <c r="I502" s="230"/>
      <c r="J502" s="43"/>
      <c r="K502" s="43"/>
      <c r="L502" s="47"/>
      <c r="M502" s="231"/>
      <c r="N502" s="232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193</v>
      </c>
      <c r="AU502" s="20" t="s">
        <v>79</v>
      </c>
    </row>
    <row r="503" s="13" customFormat="1">
      <c r="A503" s="13"/>
      <c r="B503" s="239"/>
      <c r="C503" s="240"/>
      <c r="D503" s="228" t="s">
        <v>195</v>
      </c>
      <c r="E503" s="241" t="s">
        <v>19</v>
      </c>
      <c r="F503" s="242" t="s">
        <v>845</v>
      </c>
      <c r="G503" s="240"/>
      <c r="H503" s="243">
        <v>7.3250000000000002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195</v>
      </c>
      <c r="AU503" s="249" t="s">
        <v>79</v>
      </c>
      <c r="AV503" s="13" t="s">
        <v>79</v>
      </c>
      <c r="AW503" s="13" t="s">
        <v>31</v>
      </c>
      <c r="AX503" s="13" t="s">
        <v>77</v>
      </c>
      <c r="AY503" s="249" t="s">
        <v>126</v>
      </c>
    </row>
    <row r="504" s="2" customFormat="1" ht="62.7" customHeight="1">
      <c r="A504" s="41"/>
      <c r="B504" s="42"/>
      <c r="C504" s="215" t="s">
        <v>846</v>
      </c>
      <c r="D504" s="215" t="s">
        <v>129</v>
      </c>
      <c r="E504" s="216" t="s">
        <v>847</v>
      </c>
      <c r="F504" s="217" t="s">
        <v>848</v>
      </c>
      <c r="G504" s="218" t="s">
        <v>245</v>
      </c>
      <c r="H504" s="219">
        <v>852.60000000000002</v>
      </c>
      <c r="I504" s="220"/>
      <c r="J504" s="221">
        <f>ROUND(I504*H504,2)</f>
        <v>0</v>
      </c>
      <c r="K504" s="217" t="s">
        <v>191</v>
      </c>
      <c r="L504" s="47"/>
      <c r="M504" s="222" t="s">
        <v>19</v>
      </c>
      <c r="N504" s="223" t="s">
        <v>40</v>
      </c>
      <c r="O504" s="87"/>
      <c r="P504" s="224">
        <f>O504*H504</f>
        <v>0</v>
      </c>
      <c r="Q504" s="224">
        <v>0.00060999999999999997</v>
      </c>
      <c r="R504" s="224">
        <f>Q504*H504</f>
        <v>0.52008599999999994</v>
      </c>
      <c r="S504" s="224">
        <v>0</v>
      </c>
      <c r="T504" s="225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6" t="s">
        <v>148</v>
      </c>
      <c r="AT504" s="226" t="s">
        <v>129</v>
      </c>
      <c r="AU504" s="226" t="s">
        <v>79</v>
      </c>
      <c r="AY504" s="20" t="s">
        <v>126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20" t="s">
        <v>77</v>
      </c>
      <c r="BK504" s="227">
        <f>ROUND(I504*H504,2)</f>
        <v>0</v>
      </c>
      <c r="BL504" s="20" t="s">
        <v>148</v>
      </c>
      <c r="BM504" s="226" t="s">
        <v>849</v>
      </c>
    </row>
    <row r="505" s="2" customFormat="1">
      <c r="A505" s="41"/>
      <c r="B505" s="42"/>
      <c r="C505" s="43"/>
      <c r="D505" s="237" t="s">
        <v>193</v>
      </c>
      <c r="E505" s="43"/>
      <c r="F505" s="238" t="s">
        <v>850</v>
      </c>
      <c r="G505" s="43"/>
      <c r="H505" s="43"/>
      <c r="I505" s="230"/>
      <c r="J505" s="43"/>
      <c r="K505" s="43"/>
      <c r="L505" s="47"/>
      <c r="M505" s="231"/>
      <c r="N505" s="232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193</v>
      </c>
      <c r="AU505" s="20" t="s">
        <v>79</v>
      </c>
    </row>
    <row r="506" s="13" customFormat="1">
      <c r="A506" s="13"/>
      <c r="B506" s="239"/>
      <c r="C506" s="240"/>
      <c r="D506" s="228" t="s">
        <v>195</v>
      </c>
      <c r="E506" s="241" t="s">
        <v>19</v>
      </c>
      <c r="F506" s="242" t="s">
        <v>851</v>
      </c>
      <c r="G506" s="240"/>
      <c r="H506" s="243">
        <v>83.200000000000003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195</v>
      </c>
      <c r="AU506" s="249" t="s">
        <v>79</v>
      </c>
      <c r="AV506" s="13" t="s">
        <v>79</v>
      </c>
      <c r="AW506" s="13" t="s">
        <v>31</v>
      </c>
      <c r="AX506" s="13" t="s">
        <v>69</v>
      </c>
      <c r="AY506" s="249" t="s">
        <v>126</v>
      </c>
    </row>
    <row r="507" s="13" customFormat="1">
      <c r="A507" s="13"/>
      <c r="B507" s="239"/>
      <c r="C507" s="240"/>
      <c r="D507" s="228" t="s">
        <v>195</v>
      </c>
      <c r="E507" s="241" t="s">
        <v>19</v>
      </c>
      <c r="F507" s="242" t="s">
        <v>852</v>
      </c>
      <c r="G507" s="240"/>
      <c r="H507" s="243">
        <v>33.399999999999999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195</v>
      </c>
      <c r="AU507" s="249" t="s">
        <v>79</v>
      </c>
      <c r="AV507" s="13" t="s">
        <v>79</v>
      </c>
      <c r="AW507" s="13" t="s">
        <v>31</v>
      </c>
      <c r="AX507" s="13" t="s">
        <v>69</v>
      </c>
      <c r="AY507" s="249" t="s">
        <v>126</v>
      </c>
    </row>
    <row r="508" s="13" customFormat="1">
      <c r="A508" s="13"/>
      <c r="B508" s="239"/>
      <c r="C508" s="240"/>
      <c r="D508" s="228" t="s">
        <v>195</v>
      </c>
      <c r="E508" s="241" t="s">
        <v>19</v>
      </c>
      <c r="F508" s="242" t="s">
        <v>853</v>
      </c>
      <c r="G508" s="240"/>
      <c r="H508" s="243">
        <v>736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195</v>
      </c>
      <c r="AU508" s="249" t="s">
        <v>79</v>
      </c>
      <c r="AV508" s="13" t="s">
        <v>79</v>
      </c>
      <c r="AW508" s="13" t="s">
        <v>31</v>
      </c>
      <c r="AX508" s="13" t="s">
        <v>69</v>
      </c>
      <c r="AY508" s="249" t="s">
        <v>126</v>
      </c>
    </row>
    <row r="509" s="15" customFormat="1">
      <c r="A509" s="15"/>
      <c r="B509" s="260"/>
      <c r="C509" s="261"/>
      <c r="D509" s="228" t="s">
        <v>195</v>
      </c>
      <c r="E509" s="262" t="s">
        <v>19</v>
      </c>
      <c r="F509" s="263" t="s">
        <v>204</v>
      </c>
      <c r="G509" s="261"/>
      <c r="H509" s="264">
        <v>852.60000000000002</v>
      </c>
      <c r="I509" s="265"/>
      <c r="J509" s="261"/>
      <c r="K509" s="261"/>
      <c r="L509" s="266"/>
      <c r="M509" s="267"/>
      <c r="N509" s="268"/>
      <c r="O509" s="268"/>
      <c r="P509" s="268"/>
      <c r="Q509" s="268"/>
      <c r="R509" s="268"/>
      <c r="S509" s="268"/>
      <c r="T509" s="269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0" t="s">
        <v>195</v>
      </c>
      <c r="AU509" s="270" t="s">
        <v>79</v>
      </c>
      <c r="AV509" s="15" t="s">
        <v>148</v>
      </c>
      <c r="AW509" s="15" t="s">
        <v>31</v>
      </c>
      <c r="AX509" s="15" t="s">
        <v>77</v>
      </c>
      <c r="AY509" s="270" t="s">
        <v>126</v>
      </c>
    </row>
    <row r="510" s="2" customFormat="1" ht="24.15" customHeight="1">
      <c r="A510" s="41"/>
      <c r="B510" s="42"/>
      <c r="C510" s="215" t="s">
        <v>854</v>
      </c>
      <c r="D510" s="215" t="s">
        <v>129</v>
      </c>
      <c r="E510" s="216" t="s">
        <v>855</v>
      </c>
      <c r="F510" s="217" t="s">
        <v>856</v>
      </c>
      <c r="G510" s="218" t="s">
        <v>245</v>
      </c>
      <c r="H510" s="219">
        <v>969.20000000000005</v>
      </c>
      <c r="I510" s="220"/>
      <c r="J510" s="221">
        <f>ROUND(I510*H510,2)</f>
        <v>0</v>
      </c>
      <c r="K510" s="217" t="s">
        <v>191</v>
      </c>
      <c r="L510" s="47"/>
      <c r="M510" s="222" t="s">
        <v>19</v>
      </c>
      <c r="N510" s="223" t="s">
        <v>40</v>
      </c>
      <c r="O510" s="87"/>
      <c r="P510" s="224">
        <f>O510*H510</f>
        <v>0</v>
      </c>
      <c r="Q510" s="224">
        <v>0</v>
      </c>
      <c r="R510" s="224">
        <f>Q510*H510</f>
        <v>0</v>
      </c>
      <c r="S510" s="224">
        <v>0</v>
      </c>
      <c r="T510" s="225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6" t="s">
        <v>148</v>
      </c>
      <c r="AT510" s="226" t="s">
        <v>129</v>
      </c>
      <c r="AU510" s="226" t="s">
        <v>79</v>
      </c>
      <c r="AY510" s="20" t="s">
        <v>126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20" t="s">
        <v>77</v>
      </c>
      <c r="BK510" s="227">
        <f>ROUND(I510*H510,2)</f>
        <v>0</v>
      </c>
      <c r="BL510" s="20" t="s">
        <v>148</v>
      </c>
      <c r="BM510" s="226" t="s">
        <v>857</v>
      </c>
    </row>
    <row r="511" s="2" customFormat="1">
      <c r="A511" s="41"/>
      <c r="B511" s="42"/>
      <c r="C511" s="43"/>
      <c r="D511" s="237" t="s">
        <v>193</v>
      </c>
      <c r="E511" s="43"/>
      <c r="F511" s="238" t="s">
        <v>858</v>
      </c>
      <c r="G511" s="43"/>
      <c r="H511" s="43"/>
      <c r="I511" s="230"/>
      <c r="J511" s="43"/>
      <c r="K511" s="43"/>
      <c r="L511" s="47"/>
      <c r="M511" s="231"/>
      <c r="N511" s="232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193</v>
      </c>
      <c r="AU511" s="20" t="s">
        <v>79</v>
      </c>
    </row>
    <row r="512" s="14" customFormat="1">
      <c r="A512" s="14"/>
      <c r="B512" s="250"/>
      <c r="C512" s="251"/>
      <c r="D512" s="228" t="s">
        <v>195</v>
      </c>
      <c r="E512" s="252" t="s">
        <v>19</v>
      </c>
      <c r="F512" s="253" t="s">
        <v>859</v>
      </c>
      <c r="G512" s="251"/>
      <c r="H512" s="252" t="s">
        <v>19</v>
      </c>
      <c r="I512" s="254"/>
      <c r="J512" s="251"/>
      <c r="K512" s="251"/>
      <c r="L512" s="255"/>
      <c r="M512" s="256"/>
      <c r="N512" s="257"/>
      <c r="O512" s="257"/>
      <c r="P512" s="257"/>
      <c r="Q512" s="257"/>
      <c r="R512" s="257"/>
      <c r="S512" s="257"/>
      <c r="T512" s="258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9" t="s">
        <v>195</v>
      </c>
      <c r="AU512" s="259" t="s">
        <v>79</v>
      </c>
      <c r="AV512" s="14" t="s">
        <v>77</v>
      </c>
      <c r="AW512" s="14" t="s">
        <v>31</v>
      </c>
      <c r="AX512" s="14" t="s">
        <v>69</v>
      </c>
      <c r="AY512" s="259" t="s">
        <v>126</v>
      </c>
    </row>
    <row r="513" s="13" customFormat="1">
      <c r="A513" s="13"/>
      <c r="B513" s="239"/>
      <c r="C513" s="240"/>
      <c r="D513" s="228" t="s">
        <v>195</v>
      </c>
      <c r="E513" s="241" t="s">
        <v>19</v>
      </c>
      <c r="F513" s="242" t="s">
        <v>860</v>
      </c>
      <c r="G513" s="240"/>
      <c r="H513" s="243">
        <v>166.40000000000001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9" t="s">
        <v>195</v>
      </c>
      <c r="AU513" s="249" t="s">
        <v>79</v>
      </c>
      <c r="AV513" s="13" t="s">
        <v>79</v>
      </c>
      <c r="AW513" s="13" t="s">
        <v>31</v>
      </c>
      <c r="AX513" s="13" t="s">
        <v>69</v>
      </c>
      <c r="AY513" s="249" t="s">
        <v>126</v>
      </c>
    </row>
    <row r="514" s="13" customFormat="1">
      <c r="A514" s="13"/>
      <c r="B514" s="239"/>
      <c r="C514" s="240"/>
      <c r="D514" s="228" t="s">
        <v>195</v>
      </c>
      <c r="E514" s="241" t="s">
        <v>19</v>
      </c>
      <c r="F514" s="242" t="s">
        <v>861</v>
      </c>
      <c r="G514" s="240"/>
      <c r="H514" s="243">
        <v>66.799999999999997</v>
      </c>
      <c r="I514" s="244"/>
      <c r="J514" s="240"/>
      <c r="K514" s="240"/>
      <c r="L514" s="245"/>
      <c r="M514" s="246"/>
      <c r="N514" s="247"/>
      <c r="O514" s="247"/>
      <c r="P514" s="247"/>
      <c r="Q514" s="247"/>
      <c r="R514" s="247"/>
      <c r="S514" s="247"/>
      <c r="T514" s="24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9" t="s">
        <v>195</v>
      </c>
      <c r="AU514" s="249" t="s">
        <v>79</v>
      </c>
      <c r="AV514" s="13" t="s">
        <v>79</v>
      </c>
      <c r="AW514" s="13" t="s">
        <v>31</v>
      </c>
      <c r="AX514" s="13" t="s">
        <v>69</v>
      </c>
      <c r="AY514" s="249" t="s">
        <v>126</v>
      </c>
    </row>
    <row r="515" s="16" customFormat="1">
      <c r="A515" s="16"/>
      <c r="B515" s="271"/>
      <c r="C515" s="272"/>
      <c r="D515" s="228" t="s">
        <v>195</v>
      </c>
      <c r="E515" s="273" t="s">
        <v>19</v>
      </c>
      <c r="F515" s="274" t="s">
        <v>251</v>
      </c>
      <c r="G515" s="272"/>
      <c r="H515" s="275">
        <v>233.19999999999999</v>
      </c>
      <c r="I515" s="276"/>
      <c r="J515" s="272"/>
      <c r="K515" s="272"/>
      <c r="L515" s="277"/>
      <c r="M515" s="278"/>
      <c r="N515" s="279"/>
      <c r="O515" s="279"/>
      <c r="P515" s="279"/>
      <c r="Q515" s="279"/>
      <c r="R515" s="279"/>
      <c r="S515" s="279"/>
      <c r="T515" s="280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T515" s="281" t="s">
        <v>195</v>
      </c>
      <c r="AU515" s="281" t="s">
        <v>79</v>
      </c>
      <c r="AV515" s="16" t="s">
        <v>141</v>
      </c>
      <c r="AW515" s="16" t="s">
        <v>31</v>
      </c>
      <c r="AX515" s="16" t="s">
        <v>69</v>
      </c>
      <c r="AY515" s="281" t="s">
        <v>126</v>
      </c>
    </row>
    <row r="516" s="13" customFormat="1">
      <c r="A516" s="13"/>
      <c r="B516" s="239"/>
      <c r="C516" s="240"/>
      <c r="D516" s="228" t="s">
        <v>195</v>
      </c>
      <c r="E516" s="241" t="s">
        <v>19</v>
      </c>
      <c r="F516" s="242" t="s">
        <v>853</v>
      </c>
      <c r="G516" s="240"/>
      <c r="H516" s="243">
        <v>736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195</v>
      </c>
      <c r="AU516" s="249" t="s">
        <v>79</v>
      </c>
      <c r="AV516" s="13" t="s">
        <v>79</v>
      </c>
      <c r="AW516" s="13" t="s">
        <v>31</v>
      </c>
      <c r="AX516" s="13" t="s">
        <v>69</v>
      </c>
      <c r="AY516" s="249" t="s">
        <v>126</v>
      </c>
    </row>
    <row r="517" s="15" customFormat="1">
      <c r="A517" s="15"/>
      <c r="B517" s="260"/>
      <c r="C517" s="261"/>
      <c r="D517" s="228" t="s">
        <v>195</v>
      </c>
      <c r="E517" s="262" t="s">
        <v>19</v>
      </c>
      <c r="F517" s="263" t="s">
        <v>204</v>
      </c>
      <c r="G517" s="261"/>
      <c r="H517" s="264">
        <v>969.20000000000005</v>
      </c>
      <c r="I517" s="265"/>
      <c r="J517" s="261"/>
      <c r="K517" s="261"/>
      <c r="L517" s="266"/>
      <c r="M517" s="267"/>
      <c r="N517" s="268"/>
      <c r="O517" s="268"/>
      <c r="P517" s="268"/>
      <c r="Q517" s="268"/>
      <c r="R517" s="268"/>
      <c r="S517" s="268"/>
      <c r="T517" s="269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0" t="s">
        <v>195</v>
      </c>
      <c r="AU517" s="270" t="s">
        <v>79</v>
      </c>
      <c r="AV517" s="15" t="s">
        <v>148</v>
      </c>
      <c r="AW517" s="15" t="s">
        <v>31</v>
      </c>
      <c r="AX517" s="15" t="s">
        <v>77</v>
      </c>
      <c r="AY517" s="270" t="s">
        <v>126</v>
      </c>
    </row>
    <row r="518" s="2" customFormat="1" ht="24.15" customHeight="1">
      <c r="A518" s="41"/>
      <c r="B518" s="42"/>
      <c r="C518" s="215" t="s">
        <v>862</v>
      </c>
      <c r="D518" s="215" t="s">
        <v>129</v>
      </c>
      <c r="E518" s="216" t="s">
        <v>863</v>
      </c>
      <c r="F518" s="217" t="s">
        <v>864</v>
      </c>
      <c r="G518" s="218" t="s">
        <v>245</v>
      </c>
      <c r="H518" s="219">
        <v>116.59999999999999</v>
      </c>
      <c r="I518" s="220"/>
      <c r="J518" s="221">
        <f>ROUND(I518*H518,2)</f>
        <v>0</v>
      </c>
      <c r="K518" s="217" t="s">
        <v>191</v>
      </c>
      <c r="L518" s="47"/>
      <c r="M518" s="222" t="s">
        <v>19</v>
      </c>
      <c r="N518" s="223" t="s">
        <v>40</v>
      </c>
      <c r="O518" s="87"/>
      <c r="P518" s="224">
        <f>O518*H518</f>
        <v>0</v>
      </c>
      <c r="Q518" s="224">
        <v>0</v>
      </c>
      <c r="R518" s="224">
        <f>Q518*H518</f>
        <v>0</v>
      </c>
      <c r="S518" s="224">
        <v>0</v>
      </c>
      <c r="T518" s="225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26" t="s">
        <v>148</v>
      </c>
      <c r="AT518" s="226" t="s">
        <v>129</v>
      </c>
      <c r="AU518" s="226" t="s">
        <v>79</v>
      </c>
      <c r="AY518" s="20" t="s">
        <v>126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20" t="s">
        <v>77</v>
      </c>
      <c r="BK518" s="227">
        <f>ROUND(I518*H518,2)</f>
        <v>0</v>
      </c>
      <c r="BL518" s="20" t="s">
        <v>148</v>
      </c>
      <c r="BM518" s="226" t="s">
        <v>865</v>
      </c>
    </row>
    <row r="519" s="2" customFormat="1">
      <c r="A519" s="41"/>
      <c r="B519" s="42"/>
      <c r="C519" s="43"/>
      <c r="D519" s="237" t="s">
        <v>193</v>
      </c>
      <c r="E519" s="43"/>
      <c r="F519" s="238" t="s">
        <v>866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193</v>
      </c>
      <c r="AU519" s="20" t="s">
        <v>79</v>
      </c>
    </row>
    <row r="520" s="14" customFormat="1">
      <c r="A520" s="14"/>
      <c r="B520" s="250"/>
      <c r="C520" s="251"/>
      <c r="D520" s="228" t="s">
        <v>195</v>
      </c>
      <c r="E520" s="252" t="s">
        <v>19</v>
      </c>
      <c r="F520" s="253" t="s">
        <v>867</v>
      </c>
      <c r="G520" s="251"/>
      <c r="H520" s="252" t="s">
        <v>19</v>
      </c>
      <c r="I520" s="254"/>
      <c r="J520" s="251"/>
      <c r="K520" s="251"/>
      <c r="L520" s="255"/>
      <c r="M520" s="256"/>
      <c r="N520" s="257"/>
      <c r="O520" s="257"/>
      <c r="P520" s="257"/>
      <c r="Q520" s="257"/>
      <c r="R520" s="257"/>
      <c r="S520" s="257"/>
      <c r="T520" s="258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9" t="s">
        <v>195</v>
      </c>
      <c r="AU520" s="259" t="s">
        <v>79</v>
      </c>
      <c r="AV520" s="14" t="s">
        <v>77</v>
      </c>
      <c r="AW520" s="14" t="s">
        <v>31</v>
      </c>
      <c r="AX520" s="14" t="s">
        <v>69</v>
      </c>
      <c r="AY520" s="259" t="s">
        <v>126</v>
      </c>
    </row>
    <row r="521" s="13" customFormat="1">
      <c r="A521" s="13"/>
      <c r="B521" s="239"/>
      <c r="C521" s="240"/>
      <c r="D521" s="228" t="s">
        <v>195</v>
      </c>
      <c r="E521" s="241" t="s">
        <v>19</v>
      </c>
      <c r="F521" s="242" t="s">
        <v>851</v>
      </c>
      <c r="G521" s="240"/>
      <c r="H521" s="243">
        <v>83.200000000000003</v>
      </c>
      <c r="I521" s="244"/>
      <c r="J521" s="240"/>
      <c r="K521" s="240"/>
      <c r="L521" s="245"/>
      <c r="M521" s="246"/>
      <c r="N521" s="247"/>
      <c r="O521" s="247"/>
      <c r="P521" s="247"/>
      <c r="Q521" s="247"/>
      <c r="R521" s="247"/>
      <c r="S521" s="247"/>
      <c r="T521" s="24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9" t="s">
        <v>195</v>
      </c>
      <c r="AU521" s="249" t="s">
        <v>79</v>
      </c>
      <c r="AV521" s="13" t="s">
        <v>79</v>
      </c>
      <c r="AW521" s="13" t="s">
        <v>31</v>
      </c>
      <c r="AX521" s="13" t="s">
        <v>69</v>
      </c>
      <c r="AY521" s="249" t="s">
        <v>126</v>
      </c>
    </row>
    <row r="522" s="13" customFormat="1">
      <c r="A522" s="13"/>
      <c r="B522" s="239"/>
      <c r="C522" s="240"/>
      <c r="D522" s="228" t="s">
        <v>195</v>
      </c>
      <c r="E522" s="241" t="s">
        <v>19</v>
      </c>
      <c r="F522" s="242" t="s">
        <v>852</v>
      </c>
      <c r="G522" s="240"/>
      <c r="H522" s="243">
        <v>33.399999999999999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195</v>
      </c>
      <c r="AU522" s="249" t="s">
        <v>79</v>
      </c>
      <c r="AV522" s="13" t="s">
        <v>79</v>
      </c>
      <c r="AW522" s="13" t="s">
        <v>31</v>
      </c>
      <c r="AX522" s="13" t="s">
        <v>69</v>
      </c>
      <c r="AY522" s="249" t="s">
        <v>126</v>
      </c>
    </row>
    <row r="523" s="15" customFormat="1">
      <c r="A523" s="15"/>
      <c r="B523" s="260"/>
      <c r="C523" s="261"/>
      <c r="D523" s="228" t="s">
        <v>195</v>
      </c>
      <c r="E523" s="262" t="s">
        <v>19</v>
      </c>
      <c r="F523" s="263" t="s">
        <v>204</v>
      </c>
      <c r="G523" s="261"/>
      <c r="H523" s="264">
        <v>116.59999999999999</v>
      </c>
      <c r="I523" s="265"/>
      <c r="J523" s="261"/>
      <c r="K523" s="261"/>
      <c r="L523" s="266"/>
      <c r="M523" s="267"/>
      <c r="N523" s="268"/>
      <c r="O523" s="268"/>
      <c r="P523" s="268"/>
      <c r="Q523" s="268"/>
      <c r="R523" s="268"/>
      <c r="S523" s="268"/>
      <c r="T523" s="269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0" t="s">
        <v>195</v>
      </c>
      <c r="AU523" s="270" t="s">
        <v>79</v>
      </c>
      <c r="AV523" s="15" t="s">
        <v>148</v>
      </c>
      <c r="AW523" s="15" t="s">
        <v>31</v>
      </c>
      <c r="AX523" s="15" t="s">
        <v>77</v>
      </c>
      <c r="AY523" s="270" t="s">
        <v>126</v>
      </c>
    </row>
    <row r="524" s="2" customFormat="1" ht="24.15" customHeight="1">
      <c r="A524" s="41"/>
      <c r="B524" s="42"/>
      <c r="C524" s="215" t="s">
        <v>868</v>
      </c>
      <c r="D524" s="215" t="s">
        <v>129</v>
      </c>
      <c r="E524" s="216" t="s">
        <v>869</v>
      </c>
      <c r="F524" s="217" t="s">
        <v>870</v>
      </c>
      <c r="G524" s="218" t="s">
        <v>245</v>
      </c>
      <c r="H524" s="219">
        <v>317</v>
      </c>
      <c r="I524" s="220"/>
      <c r="J524" s="221">
        <f>ROUND(I524*H524,2)</f>
        <v>0</v>
      </c>
      <c r="K524" s="217" t="s">
        <v>191</v>
      </c>
      <c r="L524" s="47"/>
      <c r="M524" s="222" t="s">
        <v>19</v>
      </c>
      <c r="N524" s="223" t="s">
        <v>40</v>
      </c>
      <c r="O524" s="87"/>
      <c r="P524" s="224">
        <f>O524*H524</f>
        <v>0</v>
      </c>
      <c r="Q524" s="224">
        <v>3.0000000000000001E-05</v>
      </c>
      <c r="R524" s="224">
        <f>Q524*H524</f>
        <v>0.0095100000000000011</v>
      </c>
      <c r="S524" s="224">
        <v>0</v>
      </c>
      <c r="T524" s="225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26" t="s">
        <v>148</v>
      </c>
      <c r="AT524" s="226" t="s">
        <v>129</v>
      </c>
      <c r="AU524" s="226" t="s">
        <v>79</v>
      </c>
      <c r="AY524" s="20" t="s">
        <v>126</v>
      </c>
      <c r="BE524" s="227">
        <f>IF(N524="základní",J524,0)</f>
        <v>0</v>
      </c>
      <c r="BF524" s="227">
        <f>IF(N524="snížená",J524,0)</f>
        <v>0</v>
      </c>
      <c r="BG524" s="227">
        <f>IF(N524="zákl. přenesená",J524,0)</f>
        <v>0</v>
      </c>
      <c r="BH524" s="227">
        <f>IF(N524="sníž. přenesená",J524,0)</f>
        <v>0</v>
      </c>
      <c r="BI524" s="227">
        <f>IF(N524="nulová",J524,0)</f>
        <v>0</v>
      </c>
      <c r="BJ524" s="20" t="s">
        <v>77</v>
      </c>
      <c r="BK524" s="227">
        <f>ROUND(I524*H524,2)</f>
        <v>0</v>
      </c>
      <c r="BL524" s="20" t="s">
        <v>148</v>
      </c>
      <c r="BM524" s="226" t="s">
        <v>871</v>
      </c>
    </row>
    <row r="525" s="2" customFormat="1">
      <c r="A525" s="41"/>
      <c r="B525" s="42"/>
      <c r="C525" s="43"/>
      <c r="D525" s="237" t="s">
        <v>193</v>
      </c>
      <c r="E525" s="43"/>
      <c r="F525" s="238" t="s">
        <v>872</v>
      </c>
      <c r="G525" s="43"/>
      <c r="H525" s="43"/>
      <c r="I525" s="230"/>
      <c r="J525" s="43"/>
      <c r="K525" s="43"/>
      <c r="L525" s="47"/>
      <c r="M525" s="231"/>
      <c r="N525" s="232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193</v>
      </c>
      <c r="AU525" s="20" t="s">
        <v>79</v>
      </c>
    </row>
    <row r="526" s="13" customFormat="1">
      <c r="A526" s="13"/>
      <c r="B526" s="239"/>
      <c r="C526" s="240"/>
      <c r="D526" s="228" t="s">
        <v>195</v>
      </c>
      <c r="E526" s="241" t="s">
        <v>19</v>
      </c>
      <c r="F526" s="242" t="s">
        <v>873</v>
      </c>
      <c r="G526" s="240"/>
      <c r="H526" s="243">
        <v>206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195</v>
      </c>
      <c r="AU526" s="249" t="s">
        <v>79</v>
      </c>
      <c r="AV526" s="13" t="s">
        <v>79</v>
      </c>
      <c r="AW526" s="13" t="s">
        <v>31</v>
      </c>
      <c r="AX526" s="13" t="s">
        <v>69</v>
      </c>
      <c r="AY526" s="249" t="s">
        <v>126</v>
      </c>
    </row>
    <row r="527" s="13" customFormat="1">
      <c r="A527" s="13"/>
      <c r="B527" s="239"/>
      <c r="C527" s="240"/>
      <c r="D527" s="228" t="s">
        <v>195</v>
      </c>
      <c r="E527" s="241" t="s">
        <v>19</v>
      </c>
      <c r="F527" s="242" t="s">
        <v>874</v>
      </c>
      <c r="G527" s="240"/>
      <c r="H527" s="243">
        <v>25.5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195</v>
      </c>
      <c r="AU527" s="249" t="s">
        <v>79</v>
      </c>
      <c r="AV527" s="13" t="s">
        <v>79</v>
      </c>
      <c r="AW527" s="13" t="s">
        <v>31</v>
      </c>
      <c r="AX527" s="13" t="s">
        <v>69</v>
      </c>
      <c r="AY527" s="249" t="s">
        <v>126</v>
      </c>
    </row>
    <row r="528" s="13" customFormat="1">
      <c r="A528" s="13"/>
      <c r="B528" s="239"/>
      <c r="C528" s="240"/>
      <c r="D528" s="228" t="s">
        <v>195</v>
      </c>
      <c r="E528" s="241" t="s">
        <v>19</v>
      </c>
      <c r="F528" s="242" t="s">
        <v>875</v>
      </c>
      <c r="G528" s="240"/>
      <c r="H528" s="243">
        <v>85.5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195</v>
      </c>
      <c r="AU528" s="249" t="s">
        <v>79</v>
      </c>
      <c r="AV528" s="13" t="s">
        <v>79</v>
      </c>
      <c r="AW528" s="13" t="s">
        <v>31</v>
      </c>
      <c r="AX528" s="13" t="s">
        <v>69</v>
      </c>
      <c r="AY528" s="249" t="s">
        <v>126</v>
      </c>
    </row>
    <row r="529" s="15" customFormat="1">
      <c r="A529" s="15"/>
      <c r="B529" s="260"/>
      <c r="C529" s="261"/>
      <c r="D529" s="228" t="s">
        <v>195</v>
      </c>
      <c r="E529" s="262" t="s">
        <v>19</v>
      </c>
      <c r="F529" s="263" t="s">
        <v>204</v>
      </c>
      <c r="G529" s="261"/>
      <c r="H529" s="264">
        <v>317</v>
      </c>
      <c r="I529" s="265"/>
      <c r="J529" s="261"/>
      <c r="K529" s="261"/>
      <c r="L529" s="266"/>
      <c r="M529" s="267"/>
      <c r="N529" s="268"/>
      <c r="O529" s="268"/>
      <c r="P529" s="268"/>
      <c r="Q529" s="268"/>
      <c r="R529" s="268"/>
      <c r="S529" s="268"/>
      <c r="T529" s="269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70" t="s">
        <v>195</v>
      </c>
      <c r="AU529" s="270" t="s">
        <v>79</v>
      </c>
      <c r="AV529" s="15" t="s">
        <v>148</v>
      </c>
      <c r="AW529" s="15" t="s">
        <v>31</v>
      </c>
      <c r="AX529" s="15" t="s">
        <v>77</v>
      </c>
      <c r="AY529" s="270" t="s">
        <v>126</v>
      </c>
    </row>
    <row r="530" s="2" customFormat="1" ht="24.15" customHeight="1">
      <c r="A530" s="41"/>
      <c r="B530" s="42"/>
      <c r="C530" s="215" t="s">
        <v>876</v>
      </c>
      <c r="D530" s="215" t="s">
        <v>129</v>
      </c>
      <c r="E530" s="216" t="s">
        <v>877</v>
      </c>
      <c r="F530" s="217" t="s">
        <v>878</v>
      </c>
      <c r="G530" s="218" t="s">
        <v>190</v>
      </c>
      <c r="H530" s="219">
        <v>95.391999999999996</v>
      </c>
      <c r="I530" s="220"/>
      <c r="J530" s="221">
        <f>ROUND(I530*H530,2)</f>
        <v>0</v>
      </c>
      <c r="K530" s="217" t="s">
        <v>191</v>
      </c>
      <c r="L530" s="47"/>
      <c r="M530" s="222" t="s">
        <v>19</v>
      </c>
      <c r="N530" s="223" t="s">
        <v>40</v>
      </c>
      <c r="O530" s="87"/>
      <c r="P530" s="224">
        <f>O530*H530</f>
        <v>0</v>
      </c>
      <c r="Q530" s="224">
        <v>0.00063000000000000003</v>
      </c>
      <c r="R530" s="224">
        <f>Q530*H530</f>
        <v>0.060096959999999998</v>
      </c>
      <c r="S530" s="224">
        <v>0</v>
      </c>
      <c r="T530" s="225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26" t="s">
        <v>148</v>
      </c>
      <c r="AT530" s="226" t="s">
        <v>129</v>
      </c>
      <c r="AU530" s="226" t="s">
        <v>79</v>
      </c>
      <c r="AY530" s="20" t="s">
        <v>126</v>
      </c>
      <c r="BE530" s="227">
        <f>IF(N530="základní",J530,0)</f>
        <v>0</v>
      </c>
      <c r="BF530" s="227">
        <f>IF(N530="snížená",J530,0)</f>
        <v>0</v>
      </c>
      <c r="BG530" s="227">
        <f>IF(N530="zákl. přenesená",J530,0)</f>
        <v>0</v>
      </c>
      <c r="BH530" s="227">
        <f>IF(N530="sníž. přenesená",J530,0)</f>
        <v>0</v>
      </c>
      <c r="BI530" s="227">
        <f>IF(N530="nulová",J530,0)</f>
        <v>0</v>
      </c>
      <c r="BJ530" s="20" t="s">
        <v>77</v>
      </c>
      <c r="BK530" s="227">
        <f>ROUND(I530*H530,2)</f>
        <v>0</v>
      </c>
      <c r="BL530" s="20" t="s">
        <v>148</v>
      </c>
      <c r="BM530" s="226" t="s">
        <v>879</v>
      </c>
    </row>
    <row r="531" s="2" customFormat="1">
      <c r="A531" s="41"/>
      <c r="B531" s="42"/>
      <c r="C531" s="43"/>
      <c r="D531" s="237" t="s">
        <v>193</v>
      </c>
      <c r="E531" s="43"/>
      <c r="F531" s="238" t="s">
        <v>880</v>
      </c>
      <c r="G531" s="43"/>
      <c r="H531" s="43"/>
      <c r="I531" s="230"/>
      <c r="J531" s="43"/>
      <c r="K531" s="43"/>
      <c r="L531" s="47"/>
      <c r="M531" s="231"/>
      <c r="N531" s="232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193</v>
      </c>
      <c r="AU531" s="20" t="s">
        <v>79</v>
      </c>
    </row>
    <row r="532" s="14" customFormat="1">
      <c r="A532" s="14"/>
      <c r="B532" s="250"/>
      <c r="C532" s="251"/>
      <c r="D532" s="228" t="s">
        <v>195</v>
      </c>
      <c r="E532" s="252" t="s">
        <v>19</v>
      </c>
      <c r="F532" s="253" t="s">
        <v>881</v>
      </c>
      <c r="G532" s="251"/>
      <c r="H532" s="252" t="s">
        <v>19</v>
      </c>
      <c r="I532" s="254"/>
      <c r="J532" s="251"/>
      <c r="K532" s="251"/>
      <c r="L532" s="255"/>
      <c r="M532" s="256"/>
      <c r="N532" s="257"/>
      <c r="O532" s="257"/>
      <c r="P532" s="257"/>
      <c r="Q532" s="257"/>
      <c r="R532" s="257"/>
      <c r="S532" s="257"/>
      <c r="T532" s="25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9" t="s">
        <v>195</v>
      </c>
      <c r="AU532" s="259" t="s">
        <v>79</v>
      </c>
      <c r="AV532" s="14" t="s">
        <v>77</v>
      </c>
      <c r="AW532" s="14" t="s">
        <v>31</v>
      </c>
      <c r="AX532" s="14" t="s">
        <v>69</v>
      </c>
      <c r="AY532" s="259" t="s">
        <v>126</v>
      </c>
    </row>
    <row r="533" s="13" customFormat="1">
      <c r="A533" s="13"/>
      <c r="B533" s="239"/>
      <c r="C533" s="240"/>
      <c r="D533" s="228" t="s">
        <v>195</v>
      </c>
      <c r="E533" s="241" t="s">
        <v>19</v>
      </c>
      <c r="F533" s="242" t="s">
        <v>882</v>
      </c>
      <c r="G533" s="240"/>
      <c r="H533" s="243">
        <v>94.116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195</v>
      </c>
      <c r="AU533" s="249" t="s">
        <v>79</v>
      </c>
      <c r="AV533" s="13" t="s">
        <v>79</v>
      </c>
      <c r="AW533" s="13" t="s">
        <v>31</v>
      </c>
      <c r="AX533" s="13" t="s">
        <v>69</v>
      </c>
      <c r="AY533" s="249" t="s">
        <v>126</v>
      </c>
    </row>
    <row r="534" s="13" customFormat="1">
      <c r="A534" s="13"/>
      <c r="B534" s="239"/>
      <c r="C534" s="240"/>
      <c r="D534" s="228" t="s">
        <v>195</v>
      </c>
      <c r="E534" s="241" t="s">
        <v>19</v>
      </c>
      <c r="F534" s="242" t="s">
        <v>883</v>
      </c>
      <c r="G534" s="240"/>
      <c r="H534" s="243">
        <v>1.276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195</v>
      </c>
      <c r="AU534" s="249" t="s">
        <v>79</v>
      </c>
      <c r="AV534" s="13" t="s">
        <v>79</v>
      </c>
      <c r="AW534" s="13" t="s">
        <v>31</v>
      </c>
      <c r="AX534" s="13" t="s">
        <v>69</v>
      </c>
      <c r="AY534" s="249" t="s">
        <v>126</v>
      </c>
    </row>
    <row r="535" s="15" customFormat="1">
      <c r="A535" s="15"/>
      <c r="B535" s="260"/>
      <c r="C535" s="261"/>
      <c r="D535" s="228" t="s">
        <v>195</v>
      </c>
      <c r="E535" s="262" t="s">
        <v>19</v>
      </c>
      <c r="F535" s="263" t="s">
        <v>204</v>
      </c>
      <c r="G535" s="261"/>
      <c r="H535" s="264">
        <v>95.391999999999996</v>
      </c>
      <c r="I535" s="265"/>
      <c r="J535" s="261"/>
      <c r="K535" s="261"/>
      <c r="L535" s="266"/>
      <c r="M535" s="267"/>
      <c r="N535" s="268"/>
      <c r="O535" s="268"/>
      <c r="P535" s="268"/>
      <c r="Q535" s="268"/>
      <c r="R535" s="268"/>
      <c r="S535" s="268"/>
      <c r="T535" s="269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70" t="s">
        <v>195</v>
      </c>
      <c r="AU535" s="270" t="s">
        <v>79</v>
      </c>
      <c r="AV535" s="15" t="s">
        <v>148</v>
      </c>
      <c r="AW535" s="15" t="s">
        <v>31</v>
      </c>
      <c r="AX535" s="15" t="s">
        <v>77</v>
      </c>
      <c r="AY535" s="270" t="s">
        <v>126</v>
      </c>
    </row>
    <row r="536" s="2" customFormat="1" ht="37.8" customHeight="1">
      <c r="A536" s="41"/>
      <c r="B536" s="42"/>
      <c r="C536" s="215" t="s">
        <v>884</v>
      </c>
      <c r="D536" s="215" t="s">
        <v>129</v>
      </c>
      <c r="E536" s="216" t="s">
        <v>885</v>
      </c>
      <c r="F536" s="217" t="s">
        <v>886</v>
      </c>
      <c r="G536" s="218" t="s">
        <v>245</v>
      </c>
      <c r="H536" s="219">
        <v>34</v>
      </c>
      <c r="I536" s="220"/>
      <c r="J536" s="221">
        <f>ROUND(I536*H536,2)</f>
        <v>0</v>
      </c>
      <c r="K536" s="217" t="s">
        <v>191</v>
      </c>
      <c r="L536" s="47"/>
      <c r="M536" s="222" t="s">
        <v>19</v>
      </c>
      <c r="N536" s="223" t="s">
        <v>40</v>
      </c>
      <c r="O536" s="87"/>
      <c r="P536" s="224">
        <f>O536*H536</f>
        <v>0</v>
      </c>
      <c r="Q536" s="224">
        <v>0.25091999999999998</v>
      </c>
      <c r="R536" s="224">
        <f>Q536*H536</f>
        <v>8.5312799999999989</v>
      </c>
      <c r="S536" s="224">
        <v>0</v>
      </c>
      <c r="T536" s="225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26" t="s">
        <v>148</v>
      </c>
      <c r="AT536" s="226" t="s">
        <v>129</v>
      </c>
      <c r="AU536" s="226" t="s">
        <v>79</v>
      </c>
      <c r="AY536" s="20" t="s">
        <v>126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20" t="s">
        <v>77</v>
      </c>
      <c r="BK536" s="227">
        <f>ROUND(I536*H536,2)</f>
        <v>0</v>
      </c>
      <c r="BL536" s="20" t="s">
        <v>148</v>
      </c>
      <c r="BM536" s="226" t="s">
        <v>887</v>
      </c>
    </row>
    <row r="537" s="2" customFormat="1">
      <c r="A537" s="41"/>
      <c r="B537" s="42"/>
      <c r="C537" s="43"/>
      <c r="D537" s="237" t="s">
        <v>193</v>
      </c>
      <c r="E537" s="43"/>
      <c r="F537" s="238" t="s">
        <v>888</v>
      </c>
      <c r="G537" s="43"/>
      <c r="H537" s="43"/>
      <c r="I537" s="230"/>
      <c r="J537" s="43"/>
      <c r="K537" s="43"/>
      <c r="L537" s="47"/>
      <c r="M537" s="231"/>
      <c r="N537" s="232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193</v>
      </c>
      <c r="AU537" s="20" t="s">
        <v>79</v>
      </c>
    </row>
    <row r="538" s="13" customFormat="1">
      <c r="A538" s="13"/>
      <c r="B538" s="239"/>
      <c r="C538" s="240"/>
      <c r="D538" s="228" t="s">
        <v>195</v>
      </c>
      <c r="E538" s="241" t="s">
        <v>19</v>
      </c>
      <c r="F538" s="242" t="s">
        <v>889</v>
      </c>
      <c r="G538" s="240"/>
      <c r="H538" s="243">
        <v>34</v>
      </c>
      <c r="I538" s="244"/>
      <c r="J538" s="240"/>
      <c r="K538" s="240"/>
      <c r="L538" s="245"/>
      <c r="M538" s="246"/>
      <c r="N538" s="247"/>
      <c r="O538" s="247"/>
      <c r="P538" s="247"/>
      <c r="Q538" s="247"/>
      <c r="R538" s="247"/>
      <c r="S538" s="247"/>
      <c r="T538" s="24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9" t="s">
        <v>195</v>
      </c>
      <c r="AU538" s="249" t="s">
        <v>79</v>
      </c>
      <c r="AV538" s="13" t="s">
        <v>79</v>
      </c>
      <c r="AW538" s="13" t="s">
        <v>31</v>
      </c>
      <c r="AX538" s="13" t="s">
        <v>77</v>
      </c>
      <c r="AY538" s="249" t="s">
        <v>126</v>
      </c>
    </row>
    <row r="539" s="2" customFormat="1" ht="24.15" customHeight="1">
      <c r="A539" s="41"/>
      <c r="B539" s="42"/>
      <c r="C539" s="282" t="s">
        <v>890</v>
      </c>
      <c r="D539" s="282" t="s">
        <v>361</v>
      </c>
      <c r="E539" s="283" t="s">
        <v>891</v>
      </c>
      <c r="F539" s="284" t="s">
        <v>892</v>
      </c>
      <c r="G539" s="285" t="s">
        <v>245</v>
      </c>
      <c r="H539" s="286">
        <v>34</v>
      </c>
      <c r="I539" s="287"/>
      <c r="J539" s="288">
        <f>ROUND(I539*H539,2)</f>
        <v>0</v>
      </c>
      <c r="K539" s="284" t="s">
        <v>191</v>
      </c>
      <c r="L539" s="289"/>
      <c r="M539" s="290" t="s">
        <v>19</v>
      </c>
      <c r="N539" s="291" t="s">
        <v>40</v>
      </c>
      <c r="O539" s="87"/>
      <c r="P539" s="224">
        <f>O539*H539</f>
        <v>0</v>
      </c>
      <c r="Q539" s="224">
        <v>0.40200000000000002</v>
      </c>
      <c r="R539" s="224">
        <f>Q539*H539</f>
        <v>13.668000000000001</v>
      </c>
      <c r="S539" s="224">
        <v>0</v>
      </c>
      <c r="T539" s="225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26" t="s">
        <v>230</v>
      </c>
      <c r="AT539" s="226" t="s">
        <v>361</v>
      </c>
      <c r="AU539" s="226" t="s">
        <v>79</v>
      </c>
      <c r="AY539" s="20" t="s">
        <v>126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20" t="s">
        <v>77</v>
      </c>
      <c r="BK539" s="227">
        <f>ROUND(I539*H539,2)</f>
        <v>0</v>
      </c>
      <c r="BL539" s="20" t="s">
        <v>148</v>
      </c>
      <c r="BM539" s="226" t="s">
        <v>893</v>
      </c>
    </row>
    <row r="540" s="2" customFormat="1" ht="37.8" customHeight="1">
      <c r="A540" s="41"/>
      <c r="B540" s="42"/>
      <c r="C540" s="215" t="s">
        <v>894</v>
      </c>
      <c r="D540" s="215" t="s">
        <v>129</v>
      </c>
      <c r="E540" s="216" t="s">
        <v>895</v>
      </c>
      <c r="F540" s="217" t="s">
        <v>896</v>
      </c>
      <c r="G540" s="218" t="s">
        <v>635</v>
      </c>
      <c r="H540" s="219">
        <v>4</v>
      </c>
      <c r="I540" s="220"/>
      <c r="J540" s="221">
        <f>ROUND(I540*H540,2)</f>
        <v>0</v>
      </c>
      <c r="K540" s="217" t="s">
        <v>191</v>
      </c>
      <c r="L540" s="47"/>
      <c r="M540" s="222" t="s">
        <v>19</v>
      </c>
      <c r="N540" s="223" t="s">
        <v>40</v>
      </c>
      <c r="O540" s="87"/>
      <c r="P540" s="224">
        <f>O540*H540</f>
        <v>0</v>
      </c>
      <c r="Q540" s="224">
        <v>0.01457</v>
      </c>
      <c r="R540" s="224">
        <f>Q540*H540</f>
        <v>0.058279999999999998</v>
      </c>
      <c r="S540" s="224">
        <v>0</v>
      </c>
      <c r="T540" s="225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6" t="s">
        <v>148</v>
      </c>
      <c r="AT540" s="226" t="s">
        <v>129</v>
      </c>
      <c r="AU540" s="226" t="s">
        <v>79</v>
      </c>
      <c r="AY540" s="20" t="s">
        <v>126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20" t="s">
        <v>77</v>
      </c>
      <c r="BK540" s="227">
        <f>ROUND(I540*H540,2)</f>
        <v>0</v>
      </c>
      <c r="BL540" s="20" t="s">
        <v>148</v>
      </c>
      <c r="BM540" s="226" t="s">
        <v>897</v>
      </c>
    </row>
    <row r="541" s="2" customFormat="1">
      <c r="A541" s="41"/>
      <c r="B541" s="42"/>
      <c r="C541" s="43"/>
      <c r="D541" s="237" t="s">
        <v>193</v>
      </c>
      <c r="E541" s="43"/>
      <c r="F541" s="238" t="s">
        <v>898</v>
      </c>
      <c r="G541" s="43"/>
      <c r="H541" s="43"/>
      <c r="I541" s="230"/>
      <c r="J541" s="43"/>
      <c r="K541" s="43"/>
      <c r="L541" s="47"/>
      <c r="M541" s="231"/>
      <c r="N541" s="232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193</v>
      </c>
      <c r="AU541" s="20" t="s">
        <v>79</v>
      </c>
    </row>
    <row r="542" s="13" customFormat="1">
      <c r="A542" s="13"/>
      <c r="B542" s="239"/>
      <c r="C542" s="240"/>
      <c r="D542" s="228" t="s">
        <v>195</v>
      </c>
      <c r="E542" s="241" t="s">
        <v>19</v>
      </c>
      <c r="F542" s="242" t="s">
        <v>899</v>
      </c>
      <c r="G542" s="240"/>
      <c r="H542" s="243">
        <v>4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9" t="s">
        <v>195</v>
      </c>
      <c r="AU542" s="249" t="s">
        <v>79</v>
      </c>
      <c r="AV542" s="13" t="s">
        <v>79</v>
      </c>
      <c r="AW542" s="13" t="s">
        <v>31</v>
      </c>
      <c r="AX542" s="13" t="s">
        <v>77</v>
      </c>
      <c r="AY542" s="249" t="s">
        <v>126</v>
      </c>
    </row>
    <row r="543" s="2" customFormat="1" ht="24.15" customHeight="1">
      <c r="A543" s="41"/>
      <c r="B543" s="42"/>
      <c r="C543" s="282" t="s">
        <v>900</v>
      </c>
      <c r="D543" s="282" t="s">
        <v>361</v>
      </c>
      <c r="E543" s="283" t="s">
        <v>901</v>
      </c>
      <c r="F543" s="284" t="s">
        <v>902</v>
      </c>
      <c r="G543" s="285" t="s">
        <v>635</v>
      </c>
      <c r="H543" s="286">
        <v>4</v>
      </c>
      <c r="I543" s="287"/>
      <c r="J543" s="288">
        <f>ROUND(I543*H543,2)</f>
        <v>0</v>
      </c>
      <c r="K543" s="284" t="s">
        <v>191</v>
      </c>
      <c r="L543" s="289"/>
      <c r="M543" s="290" t="s">
        <v>19</v>
      </c>
      <c r="N543" s="291" t="s">
        <v>40</v>
      </c>
      <c r="O543" s="87"/>
      <c r="P543" s="224">
        <f>O543*H543</f>
        <v>0</v>
      </c>
      <c r="Q543" s="224">
        <v>0.075999999999999998</v>
      </c>
      <c r="R543" s="224">
        <f>Q543*H543</f>
        <v>0.30399999999999999</v>
      </c>
      <c r="S543" s="224">
        <v>0</v>
      </c>
      <c r="T543" s="225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6" t="s">
        <v>230</v>
      </c>
      <c r="AT543" s="226" t="s">
        <v>361</v>
      </c>
      <c r="AU543" s="226" t="s">
        <v>79</v>
      </c>
      <c r="AY543" s="20" t="s">
        <v>126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20" t="s">
        <v>77</v>
      </c>
      <c r="BK543" s="227">
        <f>ROUND(I543*H543,2)</f>
        <v>0</v>
      </c>
      <c r="BL543" s="20" t="s">
        <v>148</v>
      </c>
      <c r="BM543" s="226" t="s">
        <v>903</v>
      </c>
    </row>
    <row r="544" s="2" customFormat="1" ht="37.8" customHeight="1">
      <c r="A544" s="41"/>
      <c r="B544" s="42"/>
      <c r="C544" s="215" t="s">
        <v>904</v>
      </c>
      <c r="D544" s="215" t="s">
        <v>129</v>
      </c>
      <c r="E544" s="216" t="s">
        <v>905</v>
      </c>
      <c r="F544" s="217" t="s">
        <v>906</v>
      </c>
      <c r="G544" s="218" t="s">
        <v>635</v>
      </c>
      <c r="H544" s="219">
        <v>2</v>
      </c>
      <c r="I544" s="220"/>
      <c r="J544" s="221">
        <f>ROUND(I544*H544,2)</f>
        <v>0</v>
      </c>
      <c r="K544" s="217" t="s">
        <v>191</v>
      </c>
      <c r="L544" s="47"/>
      <c r="M544" s="222" t="s">
        <v>19</v>
      </c>
      <c r="N544" s="223" t="s">
        <v>40</v>
      </c>
      <c r="O544" s="87"/>
      <c r="P544" s="224">
        <f>O544*H544</f>
        <v>0</v>
      </c>
      <c r="Q544" s="224">
        <v>0.25091999999999998</v>
      </c>
      <c r="R544" s="224">
        <f>Q544*H544</f>
        <v>0.50183999999999995</v>
      </c>
      <c r="S544" s="224">
        <v>0</v>
      </c>
      <c r="T544" s="225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6" t="s">
        <v>148</v>
      </c>
      <c r="AT544" s="226" t="s">
        <v>129</v>
      </c>
      <c r="AU544" s="226" t="s">
        <v>79</v>
      </c>
      <c r="AY544" s="20" t="s">
        <v>126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20" t="s">
        <v>77</v>
      </c>
      <c r="BK544" s="227">
        <f>ROUND(I544*H544,2)</f>
        <v>0</v>
      </c>
      <c r="BL544" s="20" t="s">
        <v>148</v>
      </c>
      <c r="BM544" s="226" t="s">
        <v>907</v>
      </c>
    </row>
    <row r="545" s="2" customFormat="1">
      <c r="A545" s="41"/>
      <c r="B545" s="42"/>
      <c r="C545" s="43"/>
      <c r="D545" s="237" t="s">
        <v>193</v>
      </c>
      <c r="E545" s="43"/>
      <c r="F545" s="238" t="s">
        <v>908</v>
      </c>
      <c r="G545" s="43"/>
      <c r="H545" s="43"/>
      <c r="I545" s="230"/>
      <c r="J545" s="43"/>
      <c r="K545" s="43"/>
      <c r="L545" s="47"/>
      <c r="M545" s="231"/>
      <c r="N545" s="232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193</v>
      </c>
      <c r="AU545" s="20" t="s">
        <v>79</v>
      </c>
    </row>
    <row r="546" s="13" customFormat="1">
      <c r="A546" s="13"/>
      <c r="B546" s="239"/>
      <c r="C546" s="240"/>
      <c r="D546" s="228" t="s">
        <v>195</v>
      </c>
      <c r="E546" s="241" t="s">
        <v>19</v>
      </c>
      <c r="F546" s="242" t="s">
        <v>909</v>
      </c>
      <c r="G546" s="240"/>
      <c r="H546" s="243">
        <v>2</v>
      </c>
      <c r="I546" s="244"/>
      <c r="J546" s="240"/>
      <c r="K546" s="240"/>
      <c r="L546" s="245"/>
      <c r="M546" s="246"/>
      <c r="N546" s="247"/>
      <c r="O546" s="247"/>
      <c r="P546" s="247"/>
      <c r="Q546" s="247"/>
      <c r="R546" s="247"/>
      <c r="S546" s="247"/>
      <c r="T546" s="24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9" t="s">
        <v>195</v>
      </c>
      <c r="AU546" s="249" t="s">
        <v>79</v>
      </c>
      <c r="AV546" s="13" t="s">
        <v>79</v>
      </c>
      <c r="AW546" s="13" t="s">
        <v>31</v>
      </c>
      <c r="AX546" s="13" t="s">
        <v>77</v>
      </c>
      <c r="AY546" s="249" t="s">
        <v>126</v>
      </c>
    </row>
    <row r="547" s="2" customFormat="1" ht="24.15" customHeight="1">
      <c r="A547" s="41"/>
      <c r="B547" s="42"/>
      <c r="C547" s="282" t="s">
        <v>910</v>
      </c>
      <c r="D547" s="282" t="s">
        <v>361</v>
      </c>
      <c r="E547" s="283" t="s">
        <v>911</v>
      </c>
      <c r="F547" s="284" t="s">
        <v>912</v>
      </c>
      <c r="G547" s="285" t="s">
        <v>635</v>
      </c>
      <c r="H547" s="286">
        <v>2</v>
      </c>
      <c r="I547" s="287"/>
      <c r="J547" s="288">
        <f>ROUND(I547*H547,2)</f>
        <v>0</v>
      </c>
      <c r="K547" s="284" t="s">
        <v>191</v>
      </c>
      <c r="L547" s="289"/>
      <c r="M547" s="290" t="s">
        <v>19</v>
      </c>
      <c r="N547" s="291" t="s">
        <v>40</v>
      </c>
      <c r="O547" s="87"/>
      <c r="P547" s="224">
        <f>O547*H547</f>
        <v>0</v>
      </c>
      <c r="Q547" s="224">
        <v>0.40300000000000002</v>
      </c>
      <c r="R547" s="224">
        <f>Q547*H547</f>
        <v>0.80600000000000005</v>
      </c>
      <c r="S547" s="224">
        <v>0</v>
      </c>
      <c r="T547" s="225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26" t="s">
        <v>230</v>
      </c>
      <c r="AT547" s="226" t="s">
        <v>361</v>
      </c>
      <c r="AU547" s="226" t="s">
        <v>79</v>
      </c>
      <c r="AY547" s="20" t="s">
        <v>126</v>
      </c>
      <c r="BE547" s="227">
        <f>IF(N547="základní",J547,0)</f>
        <v>0</v>
      </c>
      <c r="BF547" s="227">
        <f>IF(N547="snížená",J547,0)</f>
        <v>0</v>
      </c>
      <c r="BG547" s="227">
        <f>IF(N547="zákl. přenesená",J547,0)</f>
        <v>0</v>
      </c>
      <c r="BH547" s="227">
        <f>IF(N547="sníž. přenesená",J547,0)</f>
        <v>0</v>
      </c>
      <c r="BI547" s="227">
        <f>IF(N547="nulová",J547,0)</f>
        <v>0</v>
      </c>
      <c r="BJ547" s="20" t="s">
        <v>77</v>
      </c>
      <c r="BK547" s="227">
        <f>ROUND(I547*H547,2)</f>
        <v>0</v>
      </c>
      <c r="BL547" s="20" t="s">
        <v>148</v>
      </c>
      <c r="BM547" s="226" t="s">
        <v>913</v>
      </c>
    </row>
    <row r="548" s="2" customFormat="1" ht="37.8" customHeight="1">
      <c r="A548" s="41"/>
      <c r="B548" s="42"/>
      <c r="C548" s="215" t="s">
        <v>914</v>
      </c>
      <c r="D548" s="215" t="s">
        <v>129</v>
      </c>
      <c r="E548" s="216" t="s">
        <v>915</v>
      </c>
      <c r="F548" s="217" t="s">
        <v>916</v>
      </c>
      <c r="G548" s="218" t="s">
        <v>635</v>
      </c>
      <c r="H548" s="219">
        <v>2</v>
      </c>
      <c r="I548" s="220"/>
      <c r="J548" s="221">
        <f>ROUND(I548*H548,2)</f>
        <v>0</v>
      </c>
      <c r="K548" s="217" t="s">
        <v>191</v>
      </c>
      <c r="L548" s="47"/>
      <c r="M548" s="222" t="s">
        <v>19</v>
      </c>
      <c r="N548" s="223" t="s">
        <v>40</v>
      </c>
      <c r="O548" s="87"/>
      <c r="P548" s="224">
        <f>O548*H548</f>
        <v>0</v>
      </c>
      <c r="Q548" s="224">
        <v>0.39593</v>
      </c>
      <c r="R548" s="224">
        <f>Q548*H548</f>
        <v>0.79186000000000001</v>
      </c>
      <c r="S548" s="224">
        <v>0</v>
      </c>
      <c r="T548" s="225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26" t="s">
        <v>148</v>
      </c>
      <c r="AT548" s="226" t="s">
        <v>129</v>
      </c>
      <c r="AU548" s="226" t="s">
        <v>79</v>
      </c>
      <c r="AY548" s="20" t="s">
        <v>126</v>
      </c>
      <c r="BE548" s="227">
        <f>IF(N548="základní",J548,0)</f>
        <v>0</v>
      </c>
      <c r="BF548" s="227">
        <f>IF(N548="snížená",J548,0)</f>
        <v>0</v>
      </c>
      <c r="BG548" s="227">
        <f>IF(N548="zákl. přenesená",J548,0)</f>
        <v>0</v>
      </c>
      <c r="BH548" s="227">
        <f>IF(N548="sníž. přenesená",J548,0)</f>
        <v>0</v>
      </c>
      <c r="BI548" s="227">
        <f>IF(N548="nulová",J548,0)</f>
        <v>0</v>
      </c>
      <c r="BJ548" s="20" t="s">
        <v>77</v>
      </c>
      <c r="BK548" s="227">
        <f>ROUND(I548*H548,2)</f>
        <v>0</v>
      </c>
      <c r="BL548" s="20" t="s">
        <v>148</v>
      </c>
      <c r="BM548" s="226" t="s">
        <v>917</v>
      </c>
    </row>
    <row r="549" s="2" customFormat="1">
      <c r="A549" s="41"/>
      <c r="B549" s="42"/>
      <c r="C549" s="43"/>
      <c r="D549" s="237" t="s">
        <v>193</v>
      </c>
      <c r="E549" s="43"/>
      <c r="F549" s="238" t="s">
        <v>918</v>
      </c>
      <c r="G549" s="43"/>
      <c r="H549" s="43"/>
      <c r="I549" s="230"/>
      <c r="J549" s="43"/>
      <c r="K549" s="43"/>
      <c r="L549" s="47"/>
      <c r="M549" s="231"/>
      <c r="N549" s="232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193</v>
      </c>
      <c r="AU549" s="20" t="s">
        <v>79</v>
      </c>
    </row>
    <row r="550" s="13" customFormat="1">
      <c r="A550" s="13"/>
      <c r="B550" s="239"/>
      <c r="C550" s="240"/>
      <c r="D550" s="228" t="s">
        <v>195</v>
      </c>
      <c r="E550" s="241" t="s">
        <v>19</v>
      </c>
      <c r="F550" s="242" t="s">
        <v>909</v>
      </c>
      <c r="G550" s="240"/>
      <c r="H550" s="243">
        <v>2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9" t="s">
        <v>195</v>
      </c>
      <c r="AU550" s="249" t="s">
        <v>79</v>
      </c>
      <c r="AV550" s="13" t="s">
        <v>79</v>
      </c>
      <c r="AW550" s="13" t="s">
        <v>31</v>
      </c>
      <c r="AX550" s="13" t="s">
        <v>77</v>
      </c>
      <c r="AY550" s="249" t="s">
        <v>126</v>
      </c>
    </row>
    <row r="551" s="2" customFormat="1" ht="24.15" customHeight="1">
      <c r="A551" s="41"/>
      <c r="B551" s="42"/>
      <c r="C551" s="282" t="s">
        <v>919</v>
      </c>
      <c r="D551" s="282" t="s">
        <v>361</v>
      </c>
      <c r="E551" s="283" t="s">
        <v>920</v>
      </c>
      <c r="F551" s="284" t="s">
        <v>921</v>
      </c>
      <c r="G551" s="285" t="s">
        <v>635</v>
      </c>
      <c r="H551" s="286">
        <v>2</v>
      </c>
      <c r="I551" s="287"/>
      <c r="J551" s="288">
        <f>ROUND(I551*H551,2)</f>
        <v>0</v>
      </c>
      <c r="K551" s="284" t="s">
        <v>191</v>
      </c>
      <c r="L551" s="289"/>
      <c r="M551" s="290" t="s">
        <v>19</v>
      </c>
      <c r="N551" s="291" t="s">
        <v>40</v>
      </c>
      <c r="O551" s="87"/>
      <c r="P551" s="224">
        <f>O551*H551</f>
        <v>0</v>
      </c>
      <c r="Q551" s="224">
        <v>0.34699999999999998</v>
      </c>
      <c r="R551" s="224">
        <f>Q551*H551</f>
        <v>0.69399999999999995</v>
      </c>
      <c r="S551" s="224">
        <v>0</v>
      </c>
      <c r="T551" s="225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6" t="s">
        <v>230</v>
      </c>
      <c r="AT551" s="226" t="s">
        <v>361</v>
      </c>
      <c r="AU551" s="226" t="s">
        <v>79</v>
      </c>
      <c r="AY551" s="20" t="s">
        <v>126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20" t="s">
        <v>77</v>
      </c>
      <c r="BK551" s="227">
        <f>ROUND(I551*H551,2)</f>
        <v>0</v>
      </c>
      <c r="BL551" s="20" t="s">
        <v>148</v>
      </c>
      <c r="BM551" s="226" t="s">
        <v>922</v>
      </c>
    </row>
    <row r="552" s="2" customFormat="1" ht="33" customHeight="1">
      <c r="A552" s="41"/>
      <c r="B552" s="42"/>
      <c r="C552" s="215" t="s">
        <v>923</v>
      </c>
      <c r="D552" s="215" t="s">
        <v>129</v>
      </c>
      <c r="E552" s="216" t="s">
        <v>924</v>
      </c>
      <c r="F552" s="217" t="s">
        <v>925</v>
      </c>
      <c r="G552" s="218" t="s">
        <v>190</v>
      </c>
      <c r="H552" s="219">
        <v>8380</v>
      </c>
      <c r="I552" s="220"/>
      <c r="J552" s="221">
        <f>ROUND(I552*H552,2)</f>
        <v>0</v>
      </c>
      <c r="K552" s="217" t="s">
        <v>191</v>
      </c>
      <c r="L552" s="47"/>
      <c r="M552" s="222" t="s">
        <v>19</v>
      </c>
      <c r="N552" s="223" t="s">
        <v>40</v>
      </c>
      <c r="O552" s="87"/>
      <c r="P552" s="224">
        <f>O552*H552</f>
        <v>0</v>
      </c>
      <c r="Q552" s="224">
        <v>0</v>
      </c>
      <c r="R552" s="224">
        <f>Q552*H552</f>
        <v>0</v>
      </c>
      <c r="S552" s="224">
        <v>0.01</v>
      </c>
      <c r="T552" s="225">
        <f>S552*H552</f>
        <v>83.799999999999997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6" t="s">
        <v>148</v>
      </c>
      <c r="AT552" s="226" t="s">
        <v>129</v>
      </c>
      <c r="AU552" s="226" t="s">
        <v>79</v>
      </c>
      <c r="AY552" s="20" t="s">
        <v>126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20" t="s">
        <v>77</v>
      </c>
      <c r="BK552" s="227">
        <f>ROUND(I552*H552,2)</f>
        <v>0</v>
      </c>
      <c r="BL552" s="20" t="s">
        <v>148</v>
      </c>
      <c r="BM552" s="226" t="s">
        <v>926</v>
      </c>
    </row>
    <row r="553" s="2" customFormat="1">
      <c r="A553" s="41"/>
      <c r="B553" s="42"/>
      <c r="C553" s="43"/>
      <c r="D553" s="237" t="s">
        <v>193</v>
      </c>
      <c r="E553" s="43"/>
      <c r="F553" s="238" t="s">
        <v>927</v>
      </c>
      <c r="G553" s="43"/>
      <c r="H553" s="43"/>
      <c r="I553" s="230"/>
      <c r="J553" s="43"/>
      <c r="K553" s="43"/>
      <c r="L553" s="47"/>
      <c r="M553" s="231"/>
      <c r="N553" s="232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193</v>
      </c>
      <c r="AU553" s="20" t="s">
        <v>79</v>
      </c>
    </row>
    <row r="554" s="13" customFormat="1">
      <c r="A554" s="13"/>
      <c r="B554" s="239"/>
      <c r="C554" s="240"/>
      <c r="D554" s="228" t="s">
        <v>195</v>
      </c>
      <c r="E554" s="241" t="s">
        <v>19</v>
      </c>
      <c r="F554" s="242" t="s">
        <v>516</v>
      </c>
      <c r="G554" s="240"/>
      <c r="H554" s="243">
        <v>8380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9" t="s">
        <v>195</v>
      </c>
      <c r="AU554" s="249" t="s">
        <v>79</v>
      </c>
      <c r="AV554" s="13" t="s">
        <v>79</v>
      </c>
      <c r="AW554" s="13" t="s">
        <v>31</v>
      </c>
      <c r="AX554" s="13" t="s">
        <v>77</v>
      </c>
      <c r="AY554" s="249" t="s">
        <v>126</v>
      </c>
    </row>
    <row r="555" s="2" customFormat="1" ht="62.7" customHeight="1">
      <c r="A555" s="41"/>
      <c r="B555" s="42"/>
      <c r="C555" s="215" t="s">
        <v>928</v>
      </c>
      <c r="D555" s="215" t="s">
        <v>129</v>
      </c>
      <c r="E555" s="216" t="s">
        <v>929</v>
      </c>
      <c r="F555" s="217" t="s">
        <v>930</v>
      </c>
      <c r="G555" s="218" t="s">
        <v>190</v>
      </c>
      <c r="H555" s="219">
        <v>8380</v>
      </c>
      <c r="I555" s="220"/>
      <c r="J555" s="221">
        <f>ROUND(I555*H555,2)</f>
        <v>0</v>
      </c>
      <c r="K555" s="217" t="s">
        <v>191</v>
      </c>
      <c r="L555" s="47"/>
      <c r="M555" s="222" t="s">
        <v>19</v>
      </c>
      <c r="N555" s="223" t="s">
        <v>40</v>
      </c>
      <c r="O555" s="87"/>
      <c r="P555" s="224">
        <f>O555*H555</f>
        <v>0</v>
      </c>
      <c r="Q555" s="224">
        <v>0</v>
      </c>
      <c r="R555" s="224">
        <f>Q555*H555</f>
        <v>0</v>
      </c>
      <c r="S555" s="224">
        <v>0.02</v>
      </c>
      <c r="T555" s="225">
        <f>S555*H555</f>
        <v>167.59999999999999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6" t="s">
        <v>148</v>
      </c>
      <c r="AT555" s="226" t="s">
        <v>129</v>
      </c>
      <c r="AU555" s="226" t="s">
        <v>79</v>
      </c>
      <c r="AY555" s="20" t="s">
        <v>126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20" t="s">
        <v>77</v>
      </c>
      <c r="BK555" s="227">
        <f>ROUND(I555*H555,2)</f>
        <v>0</v>
      </c>
      <c r="BL555" s="20" t="s">
        <v>148</v>
      </c>
      <c r="BM555" s="226" t="s">
        <v>931</v>
      </c>
    </row>
    <row r="556" s="2" customFormat="1">
      <c r="A556" s="41"/>
      <c r="B556" s="42"/>
      <c r="C556" s="43"/>
      <c r="D556" s="237" t="s">
        <v>193</v>
      </c>
      <c r="E556" s="43"/>
      <c r="F556" s="238" t="s">
        <v>932</v>
      </c>
      <c r="G556" s="43"/>
      <c r="H556" s="43"/>
      <c r="I556" s="230"/>
      <c r="J556" s="43"/>
      <c r="K556" s="43"/>
      <c r="L556" s="47"/>
      <c r="M556" s="231"/>
      <c r="N556" s="232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193</v>
      </c>
      <c r="AU556" s="20" t="s">
        <v>79</v>
      </c>
    </row>
    <row r="557" s="13" customFormat="1">
      <c r="A557" s="13"/>
      <c r="B557" s="239"/>
      <c r="C557" s="240"/>
      <c r="D557" s="228" t="s">
        <v>195</v>
      </c>
      <c r="E557" s="241" t="s">
        <v>19</v>
      </c>
      <c r="F557" s="242" t="s">
        <v>516</v>
      </c>
      <c r="G557" s="240"/>
      <c r="H557" s="243">
        <v>8380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9" t="s">
        <v>195</v>
      </c>
      <c r="AU557" s="249" t="s">
        <v>79</v>
      </c>
      <c r="AV557" s="13" t="s">
        <v>79</v>
      </c>
      <c r="AW557" s="13" t="s">
        <v>31</v>
      </c>
      <c r="AX557" s="13" t="s">
        <v>77</v>
      </c>
      <c r="AY557" s="249" t="s">
        <v>126</v>
      </c>
    </row>
    <row r="558" s="12" customFormat="1" ht="22.8" customHeight="1">
      <c r="A558" s="12"/>
      <c r="B558" s="199"/>
      <c r="C558" s="200"/>
      <c r="D558" s="201" t="s">
        <v>68</v>
      </c>
      <c r="E558" s="213" t="s">
        <v>933</v>
      </c>
      <c r="F558" s="213" t="s">
        <v>934</v>
      </c>
      <c r="G558" s="200"/>
      <c r="H558" s="200"/>
      <c r="I558" s="203"/>
      <c r="J558" s="214">
        <f>BK558</f>
        <v>0</v>
      </c>
      <c r="K558" s="200"/>
      <c r="L558" s="205"/>
      <c r="M558" s="206"/>
      <c r="N558" s="207"/>
      <c r="O558" s="207"/>
      <c r="P558" s="208">
        <f>SUM(P559:P579)</f>
        <v>0</v>
      </c>
      <c r="Q558" s="207"/>
      <c r="R558" s="208">
        <f>SUM(R559:R579)</f>
        <v>0</v>
      </c>
      <c r="S558" s="207"/>
      <c r="T558" s="209">
        <f>SUM(T559:T579)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0" t="s">
        <v>77</v>
      </c>
      <c r="AT558" s="211" t="s">
        <v>68</v>
      </c>
      <c r="AU558" s="211" t="s">
        <v>77</v>
      </c>
      <c r="AY558" s="210" t="s">
        <v>126</v>
      </c>
      <c r="BK558" s="212">
        <f>SUM(BK559:BK579)</f>
        <v>0</v>
      </c>
    </row>
    <row r="559" s="2" customFormat="1" ht="37.8" customHeight="1">
      <c r="A559" s="41"/>
      <c r="B559" s="42"/>
      <c r="C559" s="215" t="s">
        <v>935</v>
      </c>
      <c r="D559" s="215" t="s">
        <v>129</v>
      </c>
      <c r="E559" s="216" t="s">
        <v>936</v>
      </c>
      <c r="F559" s="217" t="s">
        <v>937</v>
      </c>
      <c r="G559" s="218" t="s">
        <v>322</v>
      </c>
      <c r="H559" s="219">
        <v>3639.123</v>
      </c>
      <c r="I559" s="220"/>
      <c r="J559" s="221">
        <f>ROUND(I559*H559,2)</f>
        <v>0</v>
      </c>
      <c r="K559" s="217" t="s">
        <v>191</v>
      </c>
      <c r="L559" s="47"/>
      <c r="M559" s="222" t="s">
        <v>19</v>
      </c>
      <c r="N559" s="223" t="s">
        <v>40</v>
      </c>
      <c r="O559" s="87"/>
      <c r="P559" s="224">
        <f>O559*H559</f>
        <v>0</v>
      </c>
      <c r="Q559" s="224">
        <v>0</v>
      </c>
      <c r="R559" s="224">
        <f>Q559*H559</f>
        <v>0</v>
      </c>
      <c r="S559" s="224">
        <v>0</v>
      </c>
      <c r="T559" s="225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6" t="s">
        <v>148</v>
      </c>
      <c r="AT559" s="226" t="s">
        <v>129</v>
      </c>
      <c r="AU559" s="226" t="s">
        <v>79</v>
      </c>
      <c r="AY559" s="20" t="s">
        <v>126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20" t="s">
        <v>77</v>
      </c>
      <c r="BK559" s="227">
        <f>ROUND(I559*H559,2)</f>
        <v>0</v>
      </c>
      <c r="BL559" s="20" t="s">
        <v>148</v>
      </c>
      <c r="BM559" s="226" t="s">
        <v>938</v>
      </c>
    </row>
    <row r="560" s="2" customFormat="1">
      <c r="A560" s="41"/>
      <c r="B560" s="42"/>
      <c r="C560" s="43"/>
      <c r="D560" s="237" t="s">
        <v>193</v>
      </c>
      <c r="E560" s="43"/>
      <c r="F560" s="238" t="s">
        <v>939</v>
      </c>
      <c r="G560" s="43"/>
      <c r="H560" s="43"/>
      <c r="I560" s="230"/>
      <c r="J560" s="43"/>
      <c r="K560" s="43"/>
      <c r="L560" s="47"/>
      <c r="M560" s="231"/>
      <c r="N560" s="232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193</v>
      </c>
      <c r="AU560" s="20" t="s">
        <v>79</v>
      </c>
    </row>
    <row r="561" s="13" customFormat="1">
      <c r="A561" s="13"/>
      <c r="B561" s="239"/>
      <c r="C561" s="240"/>
      <c r="D561" s="228" t="s">
        <v>195</v>
      </c>
      <c r="E561" s="241" t="s">
        <v>19</v>
      </c>
      <c r="F561" s="242" t="s">
        <v>940</v>
      </c>
      <c r="G561" s="240"/>
      <c r="H561" s="243">
        <v>3598.8029999999999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9" t="s">
        <v>195</v>
      </c>
      <c r="AU561" s="249" t="s">
        <v>79</v>
      </c>
      <c r="AV561" s="13" t="s">
        <v>79</v>
      </c>
      <c r="AW561" s="13" t="s">
        <v>31</v>
      </c>
      <c r="AX561" s="13" t="s">
        <v>69</v>
      </c>
      <c r="AY561" s="249" t="s">
        <v>126</v>
      </c>
    </row>
    <row r="562" s="13" customFormat="1">
      <c r="A562" s="13"/>
      <c r="B562" s="239"/>
      <c r="C562" s="240"/>
      <c r="D562" s="228" t="s">
        <v>195</v>
      </c>
      <c r="E562" s="241" t="s">
        <v>19</v>
      </c>
      <c r="F562" s="242" t="s">
        <v>941</v>
      </c>
      <c r="G562" s="240"/>
      <c r="H562" s="243">
        <v>40.32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9" t="s">
        <v>195</v>
      </c>
      <c r="AU562" s="249" t="s">
        <v>79</v>
      </c>
      <c r="AV562" s="13" t="s">
        <v>79</v>
      </c>
      <c r="AW562" s="13" t="s">
        <v>31</v>
      </c>
      <c r="AX562" s="13" t="s">
        <v>69</v>
      </c>
      <c r="AY562" s="249" t="s">
        <v>126</v>
      </c>
    </row>
    <row r="563" s="15" customFormat="1">
      <c r="A563" s="15"/>
      <c r="B563" s="260"/>
      <c r="C563" s="261"/>
      <c r="D563" s="228" t="s">
        <v>195</v>
      </c>
      <c r="E563" s="262" t="s">
        <v>19</v>
      </c>
      <c r="F563" s="263" t="s">
        <v>204</v>
      </c>
      <c r="G563" s="261"/>
      <c r="H563" s="264">
        <v>3639.123</v>
      </c>
      <c r="I563" s="265"/>
      <c r="J563" s="261"/>
      <c r="K563" s="261"/>
      <c r="L563" s="266"/>
      <c r="M563" s="267"/>
      <c r="N563" s="268"/>
      <c r="O563" s="268"/>
      <c r="P563" s="268"/>
      <c r="Q563" s="268"/>
      <c r="R563" s="268"/>
      <c r="S563" s="268"/>
      <c r="T563" s="269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70" t="s">
        <v>195</v>
      </c>
      <c r="AU563" s="270" t="s">
        <v>79</v>
      </c>
      <c r="AV563" s="15" t="s">
        <v>148</v>
      </c>
      <c r="AW563" s="15" t="s">
        <v>31</v>
      </c>
      <c r="AX563" s="15" t="s">
        <v>77</v>
      </c>
      <c r="AY563" s="270" t="s">
        <v>126</v>
      </c>
    </row>
    <row r="564" s="2" customFormat="1" ht="49.05" customHeight="1">
      <c r="A564" s="41"/>
      <c r="B564" s="42"/>
      <c r="C564" s="215" t="s">
        <v>942</v>
      </c>
      <c r="D564" s="215" t="s">
        <v>129</v>
      </c>
      <c r="E564" s="216" t="s">
        <v>943</v>
      </c>
      <c r="F564" s="217" t="s">
        <v>944</v>
      </c>
      <c r="G564" s="218" t="s">
        <v>322</v>
      </c>
      <c r="H564" s="219">
        <v>21834.738000000001</v>
      </c>
      <c r="I564" s="220"/>
      <c r="J564" s="221">
        <f>ROUND(I564*H564,2)</f>
        <v>0</v>
      </c>
      <c r="K564" s="217" t="s">
        <v>191</v>
      </c>
      <c r="L564" s="47"/>
      <c r="M564" s="222" t="s">
        <v>19</v>
      </c>
      <c r="N564" s="223" t="s">
        <v>40</v>
      </c>
      <c r="O564" s="87"/>
      <c r="P564" s="224">
        <f>O564*H564</f>
        <v>0</v>
      </c>
      <c r="Q564" s="224">
        <v>0</v>
      </c>
      <c r="R564" s="224">
        <f>Q564*H564</f>
        <v>0</v>
      </c>
      <c r="S564" s="224">
        <v>0</v>
      </c>
      <c r="T564" s="225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26" t="s">
        <v>148</v>
      </c>
      <c r="AT564" s="226" t="s">
        <v>129</v>
      </c>
      <c r="AU564" s="226" t="s">
        <v>79</v>
      </c>
      <c r="AY564" s="20" t="s">
        <v>126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20" t="s">
        <v>77</v>
      </c>
      <c r="BK564" s="227">
        <f>ROUND(I564*H564,2)</f>
        <v>0</v>
      </c>
      <c r="BL564" s="20" t="s">
        <v>148</v>
      </c>
      <c r="BM564" s="226" t="s">
        <v>945</v>
      </c>
    </row>
    <row r="565" s="2" customFormat="1">
      <c r="A565" s="41"/>
      <c r="B565" s="42"/>
      <c r="C565" s="43"/>
      <c r="D565" s="237" t="s">
        <v>193</v>
      </c>
      <c r="E565" s="43"/>
      <c r="F565" s="238" t="s">
        <v>946</v>
      </c>
      <c r="G565" s="43"/>
      <c r="H565" s="43"/>
      <c r="I565" s="230"/>
      <c r="J565" s="43"/>
      <c r="K565" s="43"/>
      <c r="L565" s="47"/>
      <c r="M565" s="231"/>
      <c r="N565" s="232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193</v>
      </c>
      <c r="AU565" s="20" t="s">
        <v>79</v>
      </c>
    </row>
    <row r="566" s="13" customFormat="1">
      <c r="A566" s="13"/>
      <c r="B566" s="239"/>
      <c r="C566" s="240"/>
      <c r="D566" s="228" t="s">
        <v>195</v>
      </c>
      <c r="E566" s="241" t="s">
        <v>19</v>
      </c>
      <c r="F566" s="242" t="s">
        <v>947</v>
      </c>
      <c r="G566" s="240"/>
      <c r="H566" s="243">
        <v>3639.123</v>
      </c>
      <c r="I566" s="244"/>
      <c r="J566" s="240"/>
      <c r="K566" s="240"/>
      <c r="L566" s="245"/>
      <c r="M566" s="246"/>
      <c r="N566" s="247"/>
      <c r="O566" s="247"/>
      <c r="P566" s="247"/>
      <c r="Q566" s="247"/>
      <c r="R566" s="247"/>
      <c r="S566" s="247"/>
      <c r="T566" s="24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9" t="s">
        <v>195</v>
      </c>
      <c r="AU566" s="249" t="s">
        <v>79</v>
      </c>
      <c r="AV566" s="13" t="s">
        <v>79</v>
      </c>
      <c r="AW566" s="13" t="s">
        <v>31</v>
      </c>
      <c r="AX566" s="13" t="s">
        <v>77</v>
      </c>
      <c r="AY566" s="249" t="s">
        <v>126</v>
      </c>
    </row>
    <row r="567" s="13" customFormat="1">
      <c r="A567" s="13"/>
      <c r="B567" s="239"/>
      <c r="C567" s="240"/>
      <c r="D567" s="228" t="s">
        <v>195</v>
      </c>
      <c r="E567" s="240"/>
      <c r="F567" s="242" t="s">
        <v>948</v>
      </c>
      <c r="G567" s="240"/>
      <c r="H567" s="243">
        <v>21834.738000000001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195</v>
      </c>
      <c r="AU567" s="249" t="s">
        <v>79</v>
      </c>
      <c r="AV567" s="13" t="s">
        <v>79</v>
      </c>
      <c r="AW567" s="13" t="s">
        <v>4</v>
      </c>
      <c r="AX567" s="13" t="s">
        <v>77</v>
      </c>
      <c r="AY567" s="249" t="s">
        <v>126</v>
      </c>
    </row>
    <row r="568" s="2" customFormat="1" ht="24.15" customHeight="1">
      <c r="A568" s="41"/>
      <c r="B568" s="42"/>
      <c r="C568" s="215" t="s">
        <v>949</v>
      </c>
      <c r="D568" s="215" t="s">
        <v>129</v>
      </c>
      <c r="E568" s="216" t="s">
        <v>950</v>
      </c>
      <c r="F568" s="217" t="s">
        <v>951</v>
      </c>
      <c r="G568" s="218" t="s">
        <v>322</v>
      </c>
      <c r="H568" s="219">
        <v>3639.123</v>
      </c>
      <c r="I568" s="220"/>
      <c r="J568" s="221">
        <f>ROUND(I568*H568,2)</f>
        <v>0</v>
      </c>
      <c r="K568" s="217" t="s">
        <v>191</v>
      </c>
      <c r="L568" s="47"/>
      <c r="M568" s="222" t="s">
        <v>19</v>
      </c>
      <c r="N568" s="223" t="s">
        <v>40</v>
      </c>
      <c r="O568" s="87"/>
      <c r="P568" s="224">
        <f>O568*H568</f>
        <v>0</v>
      </c>
      <c r="Q568" s="224">
        <v>0</v>
      </c>
      <c r="R568" s="224">
        <f>Q568*H568</f>
        <v>0</v>
      </c>
      <c r="S568" s="224">
        <v>0</v>
      </c>
      <c r="T568" s="225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26" t="s">
        <v>148</v>
      </c>
      <c r="AT568" s="226" t="s">
        <v>129</v>
      </c>
      <c r="AU568" s="226" t="s">
        <v>79</v>
      </c>
      <c r="AY568" s="20" t="s">
        <v>126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20" t="s">
        <v>77</v>
      </c>
      <c r="BK568" s="227">
        <f>ROUND(I568*H568,2)</f>
        <v>0</v>
      </c>
      <c r="BL568" s="20" t="s">
        <v>148</v>
      </c>
      <c r="BM568" s="226" t="s">
        <v>952</v>
      </c>
    </row>
    <row r="569" s="2" customFormat="1">
      <c r="A569" s="41"/>
      <c r="B569" s="42"/>
      <c r="C569" s="43"/>
      <c r="D569" s="237" t="s">
        <v>193</v>
      </c>
      <c r="E569" s="43"/>
      <c r="F569" s="238" t="s">
        <v>953</v>
      </c>
      <c r="G569" s="43"/>
      <c r="H569" s="43"/>
      <c r="I569" s="230"/>
      <c r="J569" s="43"/>
      <c r="K569" s="43"/>
      <c r="L569" s="47"/>
      <c r="M569" s="231"/>
      <c r="N569" s="232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193</v>
      </c>
      <c r="AU569" s="20" t="s">
        <v>79</v>
      </c>
    </row>
    <row r="570" s="13" customFormat="1">
      <c r="A570" s="13"/>
      <c r="B570" s="239"/>
      <c r="C570" s="240"/>
      <c r="D570" s="228" t="s">
        <v>195</v>
      </c>
      <c r="E570" s="241" t="s">
        <v>19</v>
      </c>
      <c r="F570" s="242" t="s">
        <v>940</v>
      </c>
      <c r="G570" s="240"/>
      <c r="H570" s="243">
        <v>3598.8029999999999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9" t="s">
        <v>195</v>
      </c>
      <c r="AU570" s="249" t="s">
        <v>79</v>
      </c>
      <c r="AV570" s="13" t="s">
        <v>79</v>
      </c>
      <c r="AW570" s="13" t="s">
        <v>31</v>
      </c>
      <c r="AX570" s="13" t="s">
        <v>69</v>
      </c>
      <c r="AY570" s="249" t="s">
        <v>126</v>
      </c>
    </row>
    <row r="571" s="13" customFormat="1">
      <c r="A571" s="13"/>
      <c r="B571" s="239"/>
      <c r="C571" s="240"/>
      <c r="D571" s="228" t="s">
        <v>195</v>
      </c>
      <c r="E571" s="241" t="s">
        <v>19</v>
      </c>
      <c r="F571" s="242" t="s">
        <v>941</v>
      </c>
      <c r="G571" s="240"/>
      <c r="H571" s="243">
        <v>40.32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195</v>
      </c>
      <c r="AU571" s="249" t="s">
        <v>79</v>
      </c>
      <c r="AV571" s="13" t="s">
        <v>79</v>
      </c>
      <c r="AW571" s="13" t="s">
        <v>31</v>
      </c>
      <c r="AX571" s="13" t="s">
        <v>69</v>
      </c>
      <c r="AY571" s="249" t="s">
        <v>126</v>
      </c>
    </row>
    <row r="572" s="15" customFormat="1">
      <c r="A572" s="15"/>
      <c r="B572" s="260"/>
      <c r="C572" s="261"/>
      <c r="D572" s="228" t="s">
        <v>195</v>
      </c>
      <c r="E572" s="262" t="s">
        <v>19</v>
      </c>
      <c r="F572" s="263" t="s">
        <v>204</v>
      </c>
      <c r="G572" s="261"/>
      <c r="H572" s="264">
        <v>3639.123</v>
      </c>
      <c r="I572" s="265"/>
      <c r="J572" s="261"/>
      <c r="K572" s="261"/>
      <c r="L572" s="266"/>
      <c r="M572" s="267"/>
      <c r="N572" s="268"/>
      <c r="O572" s="268"/>
      <c r="P572" s="268"/>
      <c r="Q572" s="268"/>
      <c r="R572" s="268"/>
      <c r="S572" s="268"/>
      <c r="T572" s="269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0" t="s">
        <v>195</v>
      </c>
      <c r="AU572" s="270" t="s">
        <v>79</v>
      </c>
      <c r="AV572" s="15" t="s">
        <v>148</v>
      </c>
      <c r="AW572" s="15" t="s">
        <v>31</v>
      </c>
      <c r="AX572" s="15" t="s">
        <v>77</v>
      </c>
      <c r="AY572" s="270" t="s">
        <v>126</v>
      </c>
    </row>
    <row r="573" s="2" customFormat="1" ht="44.25" customHeight="1">
      <c r="A573" s="41"/>
      <c r="B573" s="42"/>
      <c r="C573" s="215" t="s">
        <v>954</v>
      </c>
      <c r="D573" s="215" t="s">
        <v>129</v>
      </c>
      <c r="E573" s="216" t="s">
        <v>955</v>
      </c>
      <c r="F573" s="217" t="s">
        <v>956</v>
      </c>
      <c r="G573" s="218" t="s">
        <v>322</v>
      </c>
      <c r="H573" s="219">
        <v>3639.123</v>
      </c>
      <c r="I573" s="220"/>
      <c r="J573" s="221">
        <f>ROUND(I573*H573,2)</f>
        <v>0</v>
      </c>
      <c r="K573" s="217" t="s">
        <v>191</v>
      </c>
      <c r="L573" s="47"/>
      <c r="M573" s="222" t="s">
        <v>19</v>
      </c>
      <c r="N573" s="223" t="s">
        <v>40</v>
      </c>
      <c r="O573" s="87"/>
      <c r="P573" s="224">
        <f>O573*H573</f>
        <v>0</v>
      </c>
      <c r="Q573" s="224">
        <v>0</v>
      </c>
      <c r="R573" s="224">
        <f>Q573*H573</f>
        <v>0</v>
      </c>
      <c r="S573" s="224">
        <v>0</v>
      </c>
      <c r="T573" s="225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26" t="s">
        <v>148</v>
      </c>
      <c r="AT573" s="226" t="s">
        <v>129</v>
      </c>
      <c r="AU573" s="226" t="s">
        <v>79</v>
      </c>
      <c r="AY573" s="20" t="s">
        <v>126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20" t="s">
        <v>77</v>
      </c>
      <c r="BK573" s="227">
        <f>ROUND(I573*H573,2)</f>
        <v>0</v>
      </c>
      <c r="BL573" s="20" t="s">
        <v>148</v>
      </c>
      <c r="BM573" s="226" t="s">
        <v>957</v>
      </c>
    </row>
    <row r="574" s="2" customFormat="1">
      <c r="A574" s="41"/>
      <c r="B574" s="42"/>
      <c r="C574" s="43"/>
      <c r="D574" s="237" t="s">
        <v>193</v>
      </c>
      <c r="E574" s="43"/>
      <c r="F574" s="238" t="s">
        <v>958</v>
      </c>
      <c r="G574" s="43"/>
      <c r="H574" s="43"/>
      <c r="I574" s="230"/>
      <c r="J574" s="43"/>
      <c r="K574" s="43"/>
      <c r="L574" s="47"/>
      <c r="M574" s="231"/>
      <c r="N574" s="232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193</v>
      </c>
      <c r="AU574" s="20" t="s">
        <v>79</v>
      </c>
    </row>
    <row r="575" s="13" customFormat="1">
      <c r="A575" s="13"/>
      <c r="B575" s="239"/>
      <c r="C575" s="240"/>
      <c r="D575" s="228" t="s">
        <v>195</v>
      </c>
      <c r="E575" s="241" t="s">
        <v>19</v>
      </c>
      <c r="F575" s="242" t="s">
        <v>940</v>
      </c>
      <c r="G575" s="240"/>
      <c r="H575" s="243">
        <v>3598.8029999999999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195</v>
      </c>
      <c r="AU575" s="249" t="s">
        <v>79</v>
      </c>
      <c r="AV575" s="13" t="s">
        <v>79</v>
      </c>
      <c r="AW575" s="13" t="s">
        <v>31</v>
      </c>
      <c r="AX575" s="13" t="s">
        <v>69</v>
      </c>
      <c r="AY575" s="249" t="s">
        <v>126</v>
      </c>
    </row>
    <row r="576" s="13" customFormat="1">
      <c r="A576" s="13"/>
      <c r="B576" s="239"/>
      <c r="C576" s="240"/>
      <c r="D576" s="228" t="s">
        <v>195</v>
      </c>
      <c r="E576" s="241" t="s">
        <v>19</v>
      </c>
      <c r="F576" s="242" t="s">
        <v>941</v>
      </c>
      <c r="G576" s="240"/>
      <c r="H576" s="243">
        <v>40.32</v>
      </c>
      <c r="I576" s="244"/>
      <c r="J576" s="240"/>
      <c r="K576" s="240"/>
      <c r="L576" s="245"/>
      <c r="M576" s="246"/>
      <c r="N576" s="247"/>
      <c r="O576" s="247"/>
      <c r="P576" s="247"/>
      <c r="Q576" s="247"/>
      <c r="R576" s="247"/>
      <c r="S576" s="247"/>
      <c r="T576" s="24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9" t="s">
        <v>195</v>
      </c>
      <c r="AU576" s="249" t="s">
        <v>79</v>
      </c>
      <c r="AV576" s="13" t="s">
        <v>79</v>
      </c>
      <c r="AW576" s="13" t="s">
        <v>31</v>
      </c>
      <c r="AX576" s="13" t="s">
        <v>69</v>
      </c>
      <c r="AY576" s="249" t="s">
        <v>126</v>
      </c>
    </row>
    <row r="577" s="15" customFormat="1">
      <c r="A577" s="15"/>
      <c r="B577" s="260"/>
      <c r="C577" s="261"/>
      <c r="D577" s="228" t="s">
        <v>195</v>
      </c>
      <c r="E577" s="262" t="s">
        <v>19</v>
      </c>
      <c r="F577" s="263" t="s">
        <v>204</v>
      </c>
      <c r="G577" s="261"/>
      <c r="H577" s="264">
        <v>3639.123</v>
      </c>
      <c r="I577" s="265"/>
      <c r="J577" s="261"/>
      <c r="K577" s="261"/>
      <c r="L577" s="266"/>
      <c r="M577" s="267"/>
      <c r="N577" s="268"/>
      <c r="O577" s="268"/>
      <c r="P577" s="268"/>
      <c r="Q577" s="268"/>
      <c r="R577" s="268"/>
      <c r="S577" s="268"/>
      <c r="T577" s="269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0" t="s">
        <v>195</v>
      </c>
      <c r="AU577" s="270" t="s">
        <v>79</v>
      </c>
      <c r="AV577" s="15" t="s">
        <v>148</v>
      </c>
      <c r="AW577" s="15" t="s">
        <v>31</v>
      </c>
      <c r="AX577" s="15" t="s">
        <v>77</v>
      </c>
      <c r="AY577" s="270" t="s">
        <v>126</v>
      </c>
    </row>
    <row r="578" s="2" customFormat="1" ht="24.15" customHeight="1">
      <c r="A578" s="41"/>
      <c r="B578" s="42"/>
      <c r="C578" s="215" t="s">
        <v>959</v>
      </c>
      <c r="D578" s="215" t="s">
        <v>129</v>
      </c>
      <c r="E578" s="216" t="s">
        <v>960</v>
      </c>
      <c r="F578" s="217" t="s">
        <v>961</v>
      </c>
      <c r="G578" s="218" t="s">
        <v>322</v>
      </c>
      <c r="H578" s="219">
        <v>3065.808</v>
      </c>
      <c r="I578" s="220"/>
      <c r="J578" s="221">
        <f>ROUND(I578*H578,2)</f>
        <v>0</v>
      </c>
      <c r="K578" s="217" t="s">
        <v>19</v>
      </c>
      <c r="L578" s="47"/>
      <c r="M578" s="222" t="s">
        <v>19</v>
      </c>
      <c r="N578" s="223" t="s">
        <v>40</v>
      </c>
      <c r="O578" s="87"/>
      <c r="P578" s="224">
        <f>O578*H578</f>
        <v>0</v>
      </c>
      <c r="Q578" s="224">
        <v>0</v>
      </c>
      <c r="R578" s="224">
        <f>Q578*H578</f>
        <v>0</v>
      </c>
      <c r="S578" s="224">
        <v>0</v>
      </c>
      <c r="T578" s="225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26" t="s">
        <v>148</v>
      </c>
      <c r="AT578" s="226" t="s">
        <v>129</v>
      </c>
      <c r="AU578" s="226" t="s">
        <v>79</v>
      </c>
      <c r="AY578" s="20" t="s">
        <v>126</v>
      </c>
      <c r="BE578" s="227">
        <f>IF(N578="základní",J578,0)</f>
        <v>0</v>
      </c>
      <c r="BF578" s="227">
        <f>IF(N578="snížená",J578,0)</f>
        <v>0</v>
      </c>
      <c r="BG578" s="227">
        <f>IF(N578="zákl. přenesená",J578,0)</f>
        <v>0</v>
      </c>
      <c r="BH578" s="227">
        <f>IF(N578="sníž. přenesená",J578,0)</f>
        <v>0</v>
      </c>
      <c r="BI578" s="227">
        <f>IF(N578="nulová",J578,0)</f>
        <v>0</v>
      </c>
      <c r="BJ578" s="20" t="s">
        <v>77</v>
      </c>
      <c r="BK578" s="227">
        <f>ROUND(I578*H578,2)</f>
        <v>0</v>
      </c>
      <c r="BL578" s="20" t="s">
        <v>148</v>
      </c>
      <c r="BM578" s="226" t="s">
        <v>962</v>
      </c>
    </row>
    <row r="579" s="13" customFormat="1">
      <c r="A579" s="13"/>
      <c r="B579" s="239"/>
      <c r="C579" s="240"/>
      <c r="D579" s="228" t="s">
        <v>195</v>
      </c>
      <c r="E579" s="241" t="s">
        <v>19</v>
      </c>
      <c r="F579" s="242" t="s">
        <v>963</v>
      </c>
      <c r="G579" s="240"/>
      <c r="H579" s="243">
        <v>3065.808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9" t="s">
        <v>195</v>
      </c>
      <c r="AU579" s="249" t="s">
        <v>79</v>
      </c>
      <c r="AV579" s="13" t="s">
        <v>79</v>
      </c>
      <c r="AW579" s="13" t="s">
        <v>31</v>
      </c>
      <c r="AX579" s="13" t="s">
        <v>77</v>
      </c>
      <c r="AY579" s="249" t="s">
        <v>126</v>
      </c>
    </row>
    <row r="580" s="12" customFormat="1" ht="22.8" customHeight="1">
      <c r="A580" s="12"/>
      <c r="B580" s="199"/>
      <c r="C580" s="200"/>
      <c r="D580" s="201" t="s">
        <v>68</v>
      </c>
      <c r="E580" s="213" t="s">
        <v>964</v>
      </c>
      <c r="F580" s="213" t="s">
        <v>965</v>
      </c>
      <c r="G580" s="200"/>
      <c r="H580" s="200"/>
      <c r="I580" s="203"/>
      <c r="J580" s="214">
        <f>BK580</f>
        <v>0</v>
      </c>
      <c r="K580" s="200"/>
      <c r="L580" s="205"/>
      <c r="M580" s="206"/>
      <c r="N580" s="207"/>
      <c r="O580" s="207"/>
      <c r="P580" s="208">
        <f>SUM(P581:P582)</f>
        <v>0</v>
      </c>
      <c r="Q580" s="207"/>
      <c r="R580" s="208">
        <f>SUM(R581:R582)</f>
        <v>0</v>
      </c>
      <c r="S580" s="207"/>
      <c r="T580" s="209">
        <f>SUM(T581:T582)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10" t="s">
        <v>77</v>
      </c>
      <c r="AT580" s="211" t="s">
        <v>68</v>
      </c>
      <c r="AU580" s="211" t="s">
        <v>77</v>
      </c>
      <c r="AY580" s="210" t="s">
        <v>126</v>
      </c>
      <c r="BK580" s="212">
        <f>SUM(BK581:BK582)</f>
        <v>0</v>
      </c>
    </row>
    <row r="581" s="2" customFormat="1" ht="37.8" customHeight="1">
      <c r="A581" s="41"/>
      <c r="B581" s="42"/>
      <c r="C581" s="215" t="s">
        <v>966</v>
      </c>
      <c r="D581" s="215" t="s">
        <v>129</v>
      </c>
      <c r="E581" s="216" t="s">
        <v>967</v>
      </c>
      <c r="F581" s="217" t="s">
        <v>968</v>
      </c>
      <c r="G581" s="218" t="s">
        <v>322</v>
      </c>
      <c r="H581" s="219">
        <v>1030.6120000000001</v>
      </c>
      <c r="I581" s="220"/>
      <c r="J581" s="221">
        <f>ROUND(I581*H581,2)</f>
        <v>0</v>
      </c>
      <c r="K581" s="217" t="s">
        <v>191</v>
      </c>
      <c r="L581" s="47"/>
      <c r="M581" s="222" t="s">
        <v>19</v>
      </c>
      <c r="N581" s="223" t="s">
        <v>40</v>
      </c>
      <c r="O581" s="87"/>
      <c r="P581" s="224">
        <f>O581*H581</f>
        <v>0</v>
      </c>
      <c r="Q581" s="224">
        <v>0</v>
      </c>
      <c r="R581" s="224">
        <f>Q581*H581</f>
        <v>0</v>
      </c>
      <c r="S581" s="224">
        <v>0</v>
      </c>
      <c r="T581" s="225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26" t="s">
        <v>148</v>
      </c>
      <c r="AT581" s="226" t="s">
        <v>129</v>
      </c>
      <c r="AU581" s="226" t="s">
        <v>79</v>
      </c>
      <c r="AY581" s="20" t="s">
        <v>126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20" t="s">
        <v>77</v>
      </c>
      <c r="BK581" s="227">
        <f>ROUND(I581*H581,2)</f>
        <v>0</v>
      </c>
      <c r="BL581" s="20" t="s">
        <v>148</v>
      </c>
      <c r="BM581" s="226" t="s">
        <v>969</v>
      </c>
    </row>
    <row r="582" s="2" customFormat="1">
      <c r="A582" s="41"/>
      <c r="B582" s="42"/>
      <c r="C582" s="43"/>
      <c r="D582" s="237" t="s">
        <v>193</v>
      </c>
      <c r="E582" s="43"/>
      <c r="F582" s="238" t="s">
        <v>970</v>
      </c>
      <c r="G582" s="43"/>
      <c r="H582" s="43"/>
      <c r="I582" s="230"/>
      <c r="J582" s="43"/>
      <c r="K582" s="43"/>
      <c r="L582" s="47"/>
      <c r="M582" s="231"/>
      <c r="N582" s="232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193</v>
      </c>
      <c r="AU582" s="20" t="s">
        <v>79</v>
      </c>
    </row>
    <row r="583" s="12" customFormat="1" ht="25.92" customHeight="1">
      <c r="A583" s="12"/>
      <c r="B583" s="199"/>
      <c r="C583" s="200"/>
      <c r="D583" s="201" t="s">
        <v>68</v>
      </c>
      <c r="E583" s="202" t="s">
        <v>971</v>
      </c>
      <c r="F583" s="202" t="s">
        <v>972</v>
      </c>
      <c r="G583" s="200"/>
      <c r="H583" s="200"/>
      <c r="I583" s="203"/>
      <c r="J583" s="204">
        <f>BK583</f>
        <v>0</v>
      </c>
      <c r="K583" s="200"/>
      <c r="L583" s="205"/>
      <c r="M583" s="206"/>
      <c r="N583" s="207"/>
      <c r="O583" s="207"/>
      <c r="P583" s="208">
        <f>P584</f>
        <v>0</v>
      </c>
      <c r="Q583" s="207"/>
      <c r="R583" s="208">
        <f>R584</f>
        <v>1.3578060999999999</v>
      </c>
      <c r="S583" s="207"/>
      <c r="T583" s="209">
        <f>T584</f>
        <v>0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10" t="s">
        <v>79</v>
      </c>
      <c r="AT583" s="211" t="s">
        <v>68</v>
      </c>
      <c r="AU583" s="211" t="s">
        <v>69</v>
      </c>
      <c r="AY583" s="210" t="s">
        <v>126</v>
      </c>
      <c r="BK583" s="212">
        <f>BK584</f>
        <v>0</v>
      </c>
    </row>
    <row r="584" s="12" customFormat="1" ht="22.8" customHeight="1">
      <c r="A584" s="12"/>
      <c r="B584" s="199"/>
      <c r="C584" s="200"/>
      <c r="D584" s="201" t="s">
        <v>68</v>
      </c>
      <c r="E584" s="213" t="s">
        <v>973</v>
      </c>
      <c r="F584" s="213" t="s">
        <v>974</v>
      </c>
      <c r="G584" s="200"/>
      <c r="H584" s="200"/>
      <c r="I584" s="203"/>
      <c r="J584" s="214">
        <f>BK584</f>
        <v>0</v>
      </c>
      <c r="K584" s="200"/>
      <c r="L584" s="205"/>
      <c r="M584" s="206"/>
      <c r="N584" s="207"/>
      <c r="O584" s="207"/>
      <c r="P584" s="208">
        <f>SUM(P585:P593)</f>
        <v>0</v>
      </c>
      <c r="Q584" s="207"/>
      <c r="R584" s="208">
        <f>SUM(R585:R593)</f>
        <v>1.3578060999999999</v>
      </c>
      <c r="S584" s="207"/>
      <c r="T584" s="209">
        <f>SUM(T585:T593)</f>
        <v>0</v>
      </c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R584" s="210" t="s">
        <v>79</v>
      </c>
      <c r="AT584" s="211" t="s">
        <v>68</v>
      </c>
      <c r="AU584" s="211" t="s">
        <v>77</v>
      </c>
      <c r="AY584" s="210" t="s">
        <v>126</v>
      </c>
      <c r="BK584" s="212">
        <f>SUM(BK585:BK593)</f>
        <v>0</v>
      </c>
    </row>
    <row r="585" s="2" customFormat="1" ht="37.8" customHeight="1">
      <c r="A585" s="41"/>
      <c r="B585" s="42"/>
      <c r="C585" s="215" t="s">
        <v>975</v>
      </c>
      <c r="D585" s="215" t="s">
        <v>129</v>
      </c>
      <c r="E585" s="216" t="s">
        <v>976</v>
      </c>
      <c r="F585" s="217" t="s">
        <v>977</v>
      </c>
      <c r="G585" s="218" t="s">
        <v>190</v>
      </c>
      <c r="H585" s="219">
        <v>422</v>
      </c>
      <c r="I585" s="220"/>
      <c r="J585" s="221">
        <f>ROUND(I585*H585,2)</f>
        <v>0</v>
      </c>
      <c r="K585" s="217" t="s">
        <v>191</v>
      </c>
      <c r="L585" s="47"/>
      <c r="M585" s="222" t="s">
        <v>19</v>
      </c>
      <c r="N585" s="223" t="s">
        <v>40</v>
      </c>
      <c r="O585" s="87"/>
      <c r="P585" s="224">
        <f>O585*H585</f>
        <v>0</v>
      </c>
      <c r="Q585" s="224">
        <v>0.00076999999999999996</v>
      </c>
      <c r="R585" s="224">
        <f>Q585*H585</f>
        <v>0.32494000000000001</v>
      </c>
      <c r="S585" s="224">
        <v>0</v>
      </c>
      <c r="T585" s="225">
        <f>S585*H585</f>
        <v>0</v>
      </c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R585" s="226" t="s">
        <v>291</v>
      </c>
      <c r="AT585" s="226" t="s">
        <v>129</v>
      </c>
      <c r="AU585" s="226" t="s">
        <v>79</v>
      </c>
      <c r="AY585" s="20" t="s">
        <v>126</v>
      </c>
      <c r="BE585" s="227">
        <f>IF(N585="základní",J585,0)</f>
        <v>0</v>
      </c>
      <c r="BF585" s="227">
        <f>IF(N585="snížená",J585,0)</f>
        <v>0</v>
      </c>
      <c r="BG585" s="227">
        <f>IF(N585="zákl. přenesená",J585,0)</f>
        <v>0</v>
      </c>
      <c r="BH585" s="227">
        <f>IF(N585="sníž. přenesená",J585,0)</f>
        <v>0</v>
      </c>
      <c r="BI585" s="227">
        <f>IF(N585="nulová",J585,0)</f>
        <v>0</v>
      </c>
      <c r="BJ585" s="20" t="s">
        <v>77</v>
      </c>
      <c r="BK585" s="227">
        <f>ROUND(I585*H585,2)</f>
        <v>0</v>
      </c>
      <c r="BL585" s="20" t="s">
        <v>291</v>
      </c>
      <c r="BM585" s="226" t="s">
        <v>978</v>
      </c>
    </row>
    <row r="586" s="2" customFormat="1">
      <c r="A586" s="41"/>
      <c r="B586" s="42"/>
      <c r="C586" s="43"/>
      <c r="D586" s="237" t="s">
        <v>193</v>
      </c>
      <c r="E586" s="43"/>
      <c r="F586" s="238" t="s">
        <v>979</v>
      </c>
      <c r="G586" s="43"/>
      <c r="H586" s="43"/>
      <c r="I586" s="230"/>
      <c r="J586" s="43"/>
      <c r="K586" s="43"/>
      <c r="L586" s="47"/>
      <c r="M586" s="231"/>
      <c r="N586" s="232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193</v>
      </c>
      <c r="AU586" s="20" t="s">
        <v>79</v>
      </c>
    </row>
    <row r="587" s="13" customFormat="1">
      <c r="A587" s="13"/>
      <c r="B587" s="239"/>
      <c r="C587" s="240"/>
      <c r="D587" s="228" t="s">
        <v>195</v>
      </c>
      <c r="E587" s="241" t="s">
        <v>19</v>
      </c>
      <c r="F587" s="242" t="s">
        <v>583</v>
      </c>
      <c r="G587" s="240"/>
      <c r="H587" s="243">
        <v>213</v>
      </c>
      <c r="I587" s="244"/>
      <c r="J587" s="240"/>
      <c r="K587" s="240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195</v>
      </c>
      <c r="AU587" s="249" t="s">
        <v>79</v>
      </c>
      <c r="AV587" s="13" t="s">
        <v>79</v>
      </c>
      <c r="AW587" s="13" t="s">
        <v>31</v>
      </c>
      <c r="AX587" s="13" t="s">
        <v>69</v>
      </c>
      <c r="AY587" s="249" t="s">
        <v>126</v>
      </c>
    </row>
    <row r="588" s="13" customFormat="1">
      <c r="A588" s="13"/>
      <c r="B588" s="239"/>
      <c r="C588" s="240"/>
      <c r="D588" s="228" t="s">
        <v>195</v>
      </c>
      <c r="E588" s="241" t="s">
        <v>19</v>
      </c>
      <c r="F588" s="242" t="s">
        <v>584</v>
      </c>
      <c r="G588" s="240"/>
      <c r="H588" s="243">
        <v>209</v>
      </c>
      <c r="I588" s="244"/>
      <c r="J588" s="240"/>
      <c r="K588" s="240"/>
      <c r="L588" s="245"/>
      <c r="M588" s="246"/>
      <c r="N588" s="247"/>
      <c r="O588" s="247"/>
      <c r="P588" s="247"/>
      <c r="Q588" s="247"/>
      <c r="R588" s="247"/>
      <c r="S588" s="247"/>
      <c r="T588" s="24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9" t="s">
        <v>195</v>
      </c>
      <c r="AU588" s="249" t="s">
        <v>79</v>
      </c>
      <c r="AV588" s="13" t="s">
        <v>79</v>
      </c>
      <c r="AW588" s="13" t="s">
        <v>31</v>
      </c>
      <c r="AX588" s="13" t="s">
        <v>69</v>
      </c>
      <c r="AY588" s="249" t="s">
        <v>126</v>
      </c>
    </row>
    <row r="589" s="15" customFormat="1">
      <c r="A589" s="15"/>
      <c r="B589" s="260"/>
      <c r="C589" s="261"/>
      <c r="D589" s="228" t="s">
        <v>195</v>
      </c>
      <c r="E589" s="262" t="s">
        <v>19</v>
      </c>
      <c r="F589" s="263" t="s">
        <v>204</v>
      </c>
      <c r="G589" s="261"/>
      <c r="H589" s="264">
        <v>422</v>
      </c>
      <c r="I589" s="265"/>
      <c r="J589" s="261"/>
      <c r="K589" s="261"/>
      <c r="L589" s="266"/>
      <c r="M589" s="267"/>
      <c r="N589" s="268"/>
      <c r="O589" s="268"/>
      <c r="P589" s="268"/>
      <c r="Q589" s="268"/>
      <c r="R589" s="268"/>
      <c r="S589" s="268"/>
      <c r="T589" s="269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0" t="s">
        <v>195</v>
      </c>
      <c r="AU589" s="270" t="s">
        <v>79</v>
      </c>
      <c r="AV589" s="15" t="s">
        <v>148</v>
      </c>
      <c r="AW589" s="15" t="s">
        <v>31</v>
      </c>
      <c r="AX589" s="15" t="s">
        <v>77</v>
      </c>
      <c r="AY589" s="270" t="s">
        <v>126</v>
      </c>
    </row>
    <row r="590" s="2" customFormat="1" ht="21.75" customHeight="1">
      <c r="A590" s="41"/>
      <c r="B590" s="42"/>
      <c r="C590" s="282" t="s">
        <v>980</v>
      </c>
      <c r="D590" s="282" t="s">
        <v>361</v>
      </c>
      <c r="E590" s="283" t="s">
        <v>981</v>
      </c>
      <c r="F590" s="284" t="s">
        <v>982</v>
      </c>
      <c r="G590" s="285" t="s">
        <v>190</v>
      </c>
      <c r="H590" s="286">
        <v>491.84100000000001</v>
      </c>
      <c r="I590" s="287"/>
      <c r="J590" s="288">
        <f>ROUND(I590*H590,2)</f>
        <v>0</v>
      </c>
      <c r="K590" s="284" t="s">
        <v>191</v>
      </c>
      <c r="L590" s="289"/>
      <c r="M590" s="290" t="s">
        <v>19</v>
      </c>
      <c r="N590" s="291" t="s">
        <v>40</v>
      </c>
      <c r="O590" s="87"/>
      <c r="P590" s="224">
        <f>O590*H590</f>
        <v>0</v>
      </c>
      <c r="Q590" s="224">
        <v>0.0020999999999999999</v>
      </c>
      <c r="R590" s="224">
        <f>Q590*H590</f>
        <v>1.0328660999999999</v>
      </c>
      <c r="S590" s="224">
        <v>0</v>
      </c>
      <c r="T590" s="225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26" t="s">
        <v>397</v>
      </c>
      <c r="AT590" s="226" t="s">
        <v>361</v>
      </c>
      <c r="AU590" s="226" t="s">
        <v>79</v>
      </c>
      <c r="AY590" s="20" t="s">
        <v>126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20" t="s">
        <v>77</v>
      </c>
      <c r="BK590" s="227">
        <f>ROUND(I590*H590,2)</f>
        <v>0</v>
      </c>
      <c r="BL590" s="20" t="s">
        <v>291</v>
      </c>
      <c r="BM590" s="226" t="s">
        <v>983</v>
      </c>
    </row>
    <row r="591" s="13" customFormat="1">
      <c r="A591" s="13"/>
      <c r="B591" s="239"/>
      <c r="C591" s="240"/>
      <c r="D591" s="228" t="s">
        <v>195</v>
      </c>
      <c r="E591" s="240"/>
      <c r="F591" s="242" t="s">
        <v>984</v>
      </c>
      <c r="G591" s="240"/>
      <c r="H591" s="243">
        <v>491.84100000000001</v>
      </c>
      <c r="I591" s="244"/>
      <c r="J591" s="240"/>
      <c r="K591" s="240"/>
      <c r="L591" s="245"/>
      <c r="M591" s="246"/>
      <c r="N591" s="247"/>
      <c r="O591" s="247"/>
      <c r="P591" s="247"/>
      <c r="Q591" s="247"/>
      <c r="R591" s="247"/>
      <c r="S591" s="247"/>
      <c r="T591" s="24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9" t="s">
        <v>195</v>
      </c>
      <c r="AU591" s="249" t="s">
        <v>79</v>
      </c>
      <c r="AV591" s="13" t="s">
        <v>79</v>
      </c>
      <c r="AW591" s="13" t="s">
        <v>4</v>
      </c>
      <c r="AX591" s="13" t="s">
        <v>77</v>
      </c>
      <c r="AY591" s="249" t="s">
        <v>126</v>
      </c>
    </row>
    <row r="592" s="2" customFormat="1" ht="49.05" customHeight="1">
      <c r="A592" s="41"/>
      <c r="B592" s="42"/>
      <c r="C592" s="215" t="s">
        <v>985</v>
      </c>
      <c r="D592" s="215" t="s">
        <v>129</v>
      </c>
      <c r="E592" s="216" t="s">
        <v>986</v>
      </c>
      <c r="F592" s="217" t="s">
        <v>987</v>
      </c>
      <c r="G592" s="218" t="s">
        <v>322</v>
      </c>
      <c r="H592" s="219">
        <v>1.3580000000000001</v>
      </c>
      <c r="I592" s="220"/>
      <c r="J592" s="221">
        <f>ROUND(I592*H592,2)</f>
        <v>0</v>
      </c>
      <c r="K592" s="217" t="s">
        <v>191</v>
      </c>
      <c r="L592" s="47"/>
      <c r="M592" s="222" t="s">
        <v>19</v>
      </c>
      <c r="N592" s="223" t="s">
        <v>40</v>
      </c>
      <c r="O592" s="87"/>
      <c r="P592" s="224">
        <f>O592*H592</f>
        <v>0</v>
      </c>
      <c r="Q592" s="224">
        <v>0</v>
      </c>
      <c r="R592" s="224">
        <f>Q592*H592</f>
        <v>0</v>
      </c>
      <c r="S592" s="224">
        <v>0</v>
      </c>
      <c r="T592" s="225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26" t="s">
        <v>291</v>
      </c>
      <c r="AT592" s="226" t="s">
        <v>129</v>
      </c>
      <c r="AU592" s="226" t="s">
        <v>79</v>
      </c>
      <c r="AY592" s="20" t="s">
        <v>126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20" t="s">
        <v>77</v>
      </c>
      <c r="BK592" s="227">
        <f>ROUND(I592*H592,2)</f>
        <v>0</v>
      </c>
      <c r="BL592" s="20" t="s">
        <v>291</v>
      </c>
      <c r="BM592" s="226" t="s">
        <v>988</v>
      </c>
    </row>
    <row r="593" s="2" customFormat="1">
      <c r="A593" s="41"/>
      <c r="B593" s="42"/>
      <c r="C593" s="43"/>
      <c r="D593" s="237" t="s">
        <v>193</v>
      </c>
      <c r="E593" s="43"/>
      <c r="F593" s="238" t="s">
        <v>989</v>
      </c>
      <c r="G593" s="43"/>
      <c r="H593" s="43"/>
      <c r="I593" s="230"/>
      <c r="J593" s="43"/>
      <c r="K593" s="43"/>
      <c r="L593" s="47"/>
      <c r="M593" s="233"/>
      <c r="N593" s="234"/>
      <c r="O593" s="235"/>
      <c r="P593" s="235"/>
      <c r="Q593" s="235"/>
      <c r="R593" s="235"/>
      <c r="S593" s="235"/>
      <c r="T593" s="236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193</v>
      </c>
      <c r="AU593" s="20" t="s">
        <v>79</v>
      </c>
    </row>
    <row r="594" s="2" customFormat="1" ht="6.96" customHeight="1">
      <c r="A594" s="41"/>
      <c r="B594" s="62"/>
      <c r="C594" s="63"/>
      <c r="D594" s="63"/>
      <c r="E594" s="63"/>
      <c r="F594" s="63"/>
      <c r="G594" s="63"/>
      <c r="H594" s="63"/>
      <c r="I594" s="63"/>
      <c r="J594" s="63"/>
      <c r="K594" s="63"/>
      <c r="L594" s="47"/>
      <c r="M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</row>
  </sheetData>
  <sheetProtection sheet="1" autoFilter="0" formatColumns="0" formatRows="0" objects="1" scenarios="1" spinCount="100000" saltValue="TyM7HKceOeFhfjUFbfmRQj0mo4+uidDMzJx359A2ItJxBgKz4qAoaWn7QmeKqZcf8f98jLTmZ7TPuvW6qRCI6g==" hashValue="MIsWrY/ws5CgDuV6nmYyVw/O1ouzxLVQNitT68YYaEhGqHBfoXmKf8D+1/MZo4pgpOY8xHPdMRSkovK6U3W1rA==" algorithmName="SHA-512" password="CC35"/>
  <autoFilter ref="C95:K5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4_02/111151231"/>
    <hyperlink ref="F103" r:id="rId2" display="https://podminky.urs.cz/item/CS_URS_2024_02/111301111"/>
    <hyperlink ref="F109" r:id="rId3" display="https://podminky.urs.cz/item/CS_URS_2024_02/113106171"/>
    <hyperlink ref="F112" r:id="rId4" display="https://podminky.urs.cz/item/CS_URS_2024_02/113107131"/>
    <hyperlink ref="F115" r:id="rId5" display="https://podminky.urs.cz/item/CS_URS_2024_02/113107171"/>
    <hyperlink ref="F118" r:id="rId6" display="https://podminky.urs.cz/item/CS_URS_2024_02/113107332"/>
    <hyperlink ref="F123" r:id="rId7" display="https://podminky.urs.cz/item/CS_URS_2024_02/113154511"/>
    <hyperlink ref="F126" r:id="rId8" display="https://podminky.urs.cz/item/CS_URS_2024_02/113154558"/>
    <hyperlink ref="F129" r:id="rId9" display="https://podminky.urs.cz/item/CS_URS_2024_02/113154590"/>
    <hyperlink ref="F132" r:id="rId10" display="https://podminky.urs.cz/item/CS_URS_2024_02/113202111"/>
    <hyperlink ref="F143" r:id="rId11" display="https://podminky.urs.cz/item/CS_URS_2024_02/122251102"/>
    <hyperlink ref="F149" r:id="rId12" display="https://podminky.urs.cz/item/CS_URS_2024_02/132212132"/>
    <hyperlink ref="F152" r:id="rId13" display="https://podminky.urs.cz/item/CS_URS_2024_02/132212222"/>
    <hyperlink ref="F160" r:id="rId14" display="https://podminky.urs.cz/item/CS_URS_2024_02/162351103"/>
    <hyperlink ref="F165" r:id="rId15" display="https://podminky.urs.cz/item/CS_URS_2024_02/162702111"/>
    <hyperlink ref="F168" r:id="rId16" display="https://podminky.urs.cz/item/CS_URS_2024_02/162702119"/>
    <hyperlink ref="F171" r:id="rId17" display="https://podminky.urs.cz/item/CS_URS_2024_02/162751114"/>
    <hyperlink ref="F177" r:id="rId18" display="https://podminky.urs.cz/item/CS_URS_2024_02/167151101"/>
    <hyperlink ref="F182" r:id="rId19" display="https://podminky.urs.cz/item/CS_URS_2024_02/171151103"/>
    <hyperlink ref="F188" r:id="rId20" display="https://podminky.urs.cz/item/CS_URS_2024_02/171201231"/>
    <hyperlink ref="F193" r:id="rId21" display="https://podminky.urs.cz/item/CS_URS_2024_02/171251109"/>
    <hyperlink ref="F196" r:id="rId22" display="https://podminky.urs.cz/item/CS_URS_2024_02/171251201"/>
    <hyperlink ref="F202" r:id="rId23" display="https://podminky.urs.cz/item/CS_URS_2024_02/174152101"/>
    <hyperlink ref="F205" r:id="rId24" display="https://podminky.urs.cz/item/CS_URS_2024_02/174252109"/>
    <hyperlink ref="F208" r:id="rId25" display="https://podminky.urs.cz/item/CS_URS_2024_02/175112101"/>
    <hyperlink ref="F217" r:id="rId26" display="https://podminky.urs.cz/item/CS_URS_2024_02/180405111"/>
    <hyperlink ref="F220" r:id="rId27" display="https://podminky.urs.cz/item/CS_URS_2024_02/181151311"/>
    <hyperlink ref="F223" r:id="rId28" display="https://podminky.urs.cz/item/CS_URS_2024_02/181351003"/>
    <hyperlink ref="F228" r:id="rId29" display="https://podminky.urs.cz/item/CS_URS_2024_02/181411121"/>
    <hyperlink ref="F231" r:id="rId30" display="https://podminky.urs.cz/item/CS_URS_2024_02/181951112"/>
    <hyperlink ref="F234" r:id="rId31" display="https://podminky.urs.cz/item/CS_URS_2024_02/182313101"/>
    <hyperlink ref="F248" r:id="rId32" display="https://podminky.urs.cz/item/CS_URS_2024_02/183403114"/>
    <hyperlink ref="F251" r:id="rId33" display="https://podminky.urs.cz/item/CS_URS_2024_02/184813511"/>
    <hyperlink ref="F254" r:id="rId34" display="https://podminky.urs.cz/item/CS_URS_2024_02/185802113"/>
    <hyperlink ref="F259" r:id="rId35" display="https://podminky.urs.cz/item/CS_URS_2024_02/185803211"/>
    <hyperlink ref="F262" r:id="rId36" display="https://podminky.urs.cz/item/CS_URS_2024_02/185811211"/>
    <hyperlink ref="F266" r:id="rId37" display="https://podminky.urs.cz/item/CS_URS_2024_02/211561111"/>
    <hyperlink ref="F269" r:id="rId38" display="https://podminky.urs.cz/item/CS_URS_2024_02/211971121"/>
    <hyperlink ref="F274" r:id="rId39" display="https://podminky.urs.cz/item/CS_URS_2024_02/212312111"/>
    <hyperlink ref="F277" r:id="rId40" display="https://podminky.urs.cz/item/CS_URS_2024_02/212755214"/>
    <hyperlink ref="F281" r:id="rId41" display="https://podminky.urs.cz/item/CS_URS_2024_02/451573111"/>
    <hyperlink ref="F284" r:id="rId42" display="https://podminky.urs.cz/item/CS_URS_2024_02/451579877"/>
    <hyperlink ref="F290" r:id="rId43" display="https://podminky.urs.cz/item/CS_URS_2024_02/564861011"/>
    <hyperlink ref="F296" r:id="rId44" display="https://podminky.urs.cz/item/CS_URS_2024_02/564871011"/>
    <hyperlink ref="F301" r:id="rId45" display="https://podminky.urs.cz/item/CS_URS_2024_02/565135111"/>
    <hyperlink ref="F304" r:id="rId46" display="https://podminky.urs.cz/item/CS_URS_2024_02/566901133"/>
    <hyperlink ref="F307" r:id="rId47" display="https://podminky.urs.cz/item/CS_URS_2024_02/567122111"/>
    <hyperlink ref="F310" r:id="rId48" display="https://podminky.urs.cz/item/CS_URS_2024_02/567122114"/>
    <hyperlink ref="F313" r:id="rId49" display="https://podminky.urs.cz/item/CS_URS_2024_02/567132113"/>
    <hyperlink ref="F316" r:id="rId50" display="https://podminky.urs.cz/item/CS_URS_2024_02/569903311"/>
    <hyperlink ref="F321" r:id="rId51" display="https://podminky.urs.cz/item/CS_URS_2024_02/573231106"/>
    <hyperlink ref="F324" r:id="rId52" display="https://podminky.urs.cz/item/CS_URS_2024_02/573231109"/>
    <hyperlink ref="F327" r:id="rId53" display="https://podminky.urs.cz/item/CS_URS_2024_02/576133211"/>
    <hyperlink ref="F330" r:id="rId54" display="https://podminky.urs.cz/item/CS_URS_2024_02/577155132"/>
    <hyperlink ref="F333" r:id="rId55" display="https://podminky.urs.cz/item/CS_URS_2024_02/578901111"/>
    <hyperlink ref="F336" r:id="rId56" display="https://podminky.urs.cz/item/CS_URS_2024_02/581141213"/>
    <hyperlink ref="F341" r:id="rId57" display="https://podminky.urs.cz/item/CS_URS_2024_02/596211120"/>
    <hyperlink ref="F349" r:id="rId58" display="https://podminky.urs.cz/item/CS_URS_2024_02/596212210"/>
    <hyperlink ref="F352" r:id="rId59" display="https://podminky.urs.cz/item/CS_URS_2024_02/596411111"/>
    <hyperlink ref="F361" r:id="rId60" display="https://podminky.urs.cz/item/CS_URS_2024_02/831312121"/>
    <hyperlink ref="F368" r:id="rId61" display="https://podminky.urs.cz/item/CS_URS_2024_02/831312193"/>
    <hyperlink ref="F373" r:id="rId62" display="https://podminky.urs.cz/item/CS_URS_2024_02/837311221"/>
    <hyperlink ref="F380" r:id="rId63" display="https://podminky.urs.cz/item/CS_URS_2024_02/890411811"/>
    <hyperlink ref="F385" r:id="rId64" display="https://podminky.urs.cz/item/CS_URS_2024_02/895941301"/>
    <hyperlink ref="F389" r:id="rId65" display="https://podminky.urs.cz/item/CS_URS_2024_02/895941322"/>
    <hyperlink ref="F393" r:id="rId66" display="https://podminky.urs.cz/item/CS_URS_2024_02/895941343"/>
    <hyperlink ref="F397" r:id="rId67" display="https://podminky.urs.cz/item/CS_URS_2024_02/895941351"/>
    <hyperlink ref="F401" r:id="rId68" display="https://podminky.urs.cz/item/CS_URS_2024_02/895941361"/>
    <hyperlink ref="F405" r:id="rId69" display="https://podminky.urs.cz/item/CS_URS_2024_02/895941366"/>
    <hyperlink ref="F409" r:id="rId70" display="https://podminky.urs.cz/item/CS_URS_2024_02/899132121"/>
    <hyperlink ref="F412" r:id="rId71" display="https://podminky.urs.cz/item/CS_URS_2024_02/899202211"/>
    <hyperlink ref="F417" r:id="rId72" display="https://podminky.urs.cz/item/CS_URS_2024_02/899204112"/>
    <hyperlink ref="F422" r:id="rId73" display="https://podminky.urs.cz/item/CS_URS_2024_02/916131213"/>
    <hyperlink ref="F439" r:id="rId74" display="https://podminky.urs.cz/item/CS_URS_2024_02/916431112"/>
    <hyperlink ref="F453" r:id="rId75" display="https://podminky.urs.cz/item/CS_URS_2024_02/916991121"/>
    <hyperlink ref="F458" r:id="rId76" display="https://podminky.urs.cz/item/CS_URS_2024_02/919111112"/>
    <hyperlink ref="F464" r:id="rId77" display="https://podminky.urs.cz/item/CS_URS_2024_02/919111213"/>
    <hyperlink ref="F467" r:id="rId78" display="https://podminky.urs.cz/item/CS_URS_2024_02/919111222"/>
    <hyperlink ref="F476" r:id="rId79" display="https://podminky.urs.cz/item/CS_URS_2024_02/919112222"/>
    <hyperlink ref="F480" r:id="rId80" display="https://podminky.urs.cz/item/CS_URS_2024_02/919122112"/>
    <hyperlink ref="F484" r:id="rId81" display="https://podminky.urs.cz/item/CS_URS_2024_02/919122121"/>
    <hyperlink ref="F495" r:id="rId82" display="https://podminky.urs.cz/item/CS_URS_2024_02/919122131"/>
    <hyperlink ref="F499" r:id="rId83" display="https://podminky.urs.cz/item/CS_URS_2024_02/919131111"/>
    <hyperlink ref="F502" r:id="rId84" display="https://podminky.urs.cz/item/CS_URS_2024_02/919716111"/>
    <hyperlink ref="F505" r:id="rId85" display="https://podminky.urs.cz/item/CS_URS_2024_02/919732211"/>
    <hyperlink ref="F511" r:id="rId86" display="https://podminky.urs.cz/item/CS_URS_2024_02/919735111"/>
    <hyperlink ref="F519" r:id="rId87" display="https://podminky.urs.cz/item/CS_URS_2024_02/919735112"/>
    <hyperlink ref="F525" r:id="rId88" display="https://podminky.urs.cz/item/CS_URS_2024_02/919735123"/>
    <hyperlink ref="F531" r:id="rId89" display="https://podminky.urs.cz/item/CS_URS_2024_02/931992121"/>
    <hyperlink ref="F537" r:id="rId90" display="https://podminky.urs.cz/item/CS_URS_2024_02/935114231"/>
    <hyperlink ref="F541" r:id="rId91" display="https://podminky.urs.cz/item/CS_URS_2024_02/935114233"/>
    <hyperlink ref="F545" r:id="rId92" display="https://podminky.urs.cz/item/CS_URS_2024_02/935114234"/>
    <hyperlink ref="F549" r:id="rId93" display="https://podminky.urs.cz/item/CS_URS_2024_02/935114235"/>
    <hyperlink ref="F553" r:id="rId94" display="https://podminky.urs.cz/item/CS_URS_2024_02/938908411"/>
    <hyperlink ref="F556" r:id="rId95" display="https://podminky.urs.cz/item/CS_URS_2024_02/938909311"/>
    <hyperlink ref="F560" r:id="rId96" display="https://podminky.urs.cz/item/CS_URS_2024_02/997221571"/>
    <hyperlink ref="F565" r:id="rId97" display="https://podminky.urs.cz/item/CS_URS_2024_02/997221579"/>
    <hyperlink ref="F569" r:id="rId98" display="https://podminky.urs.cz/item/CS_URS_2024_02/997221611"/>
    <hyperlink ref="F574" r:id="rId99" display="https://podminky.urs.cz/item/CS_URS_2024_02/997221861"/>
    <hyperlink ref="F582" r:id="rId100" display="https://podminky.urs.cz/item/CS_URS_2024_02/998223011"/>
    <hyperlink ref="F586" r:id="rId101" display="https://podminky.urs.cz/item/CS_URS_2024_02/711461103"/>
    <hyperlink ref="F593" r:id="rId102" display="https://podminky.urs.cz/item/CS_URS_2024_02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Věstonická – oprava komunikace a chodníků. Úsek Čejkovická – Pálavské náměstí</v>
      </c>
      <c r="F7" s="145"/>
      <c r="G7" s="145"/>
      <c r="H7" s="145"/>
      <c r="L7" s="23"/>
    </row>
    <row r="8" s="1" customFormat="1" ht="12" customHeight="1">
      <c r="B8" s="23"/>
      <c r="D8" s="145" t="s">
        <v>98</v>
      </c>
      <c r="L8" s="23"/>
    </row>
    <row r="9" s="2" customFormat="1" ht="16.5" customHeight="1">
      <c r="A9" s="41"/>
      <c r="B9" s="47"/>
      <c r="C9" s="41"/>
      <c r="D9" s="41"/>
      <c r="E9" s="146" t="s">
        <v>172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173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990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25. 11. 2024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27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28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27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30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27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32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27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33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35</v>
      </c>
      <c r="E32" s="41"/>
      <c r="F32" s="41"/>
      <c r="G32" s="41"/>
      <c r="H32" s="41"/>
      <c r="I32" s="41"/>
      <c r="J32" s="156">
        <f>ROUND(J90,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37</v>
      </c>
      <c r="G34" s="41"/>
      <c r="H34" s="41"/>
      <c r="I34" s="157" t="s">
        <v>36</v>
      </c>
      <c r="J34" s="157" t="s">
        <v>38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39</v>
      </c>
      <c r="E35" s="145" t="s">
        <v>40</v>
      </c>
      <c r="F35" s="159">
        <f>ROUND((SUM(BE90:BE189)),  2)</f>
        <v>0</v>
      </c>
      <c r="G35" s="41"/>
      <c r="H35" s="41"/>
      <c r="I35" s="160">
        <v>0.20999999999999999</v>
      </c>
      <c r="J35" s="159">
        <f>ROUND(((SUM(BE90:BE189))*I35),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41</v>
      </c>
      <c r="F36" s="159">
        <f>ROUND((SUM(BF90:BF189)),  2)</f>
        <v>0</v>
      </c>
      <c r="G36" s="41"/>
      <c r="H36" s="41"/>
      <c r="I36" s="160">
        <v>0.12</v>
      </c>
      <c r="J36" s="159">
        <f>ROUND(((SUM(BF90:BF189))*I36),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42</v>
      </c>
      <c r="F37" s="159">
        <f>ROUND((SUM(BG90:BG189)),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43</v>
      </c>
      <c r="F38" s="159">
        <f>ROUND((SUM(BH90:BH189)),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44</v>
      </c>
      <c r="F39" s="159">
        <f>ROUND((SUM(BI90:BI189)),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45</v>
      </c>
      <c r="E41" s="163"/>
      <c r="F41" s="163"/>
      <c r="G41" s="164" t="s">
        <v>46</v>
      </c>
      <c r="H41" s="165" t="s">
        <v>47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100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Věstonická – oprava komunikace a chodníků. Úsek Čejkovická – Pálavské náměstí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172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173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101.1 - Oprava komunikací - TRVALÉ DZ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25. 11. 2024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101</v>
      </c>
      <c r="D61" s="174"/>
      <c r="E61" s="174"/>
      <c r="F61" s="174"/>
      <c r="G61" s="174"/>
      <c r="H61" s="174"/>
      <c r="I61" s="174"/>
      <c r="J61" s="175" t="s">
        <v>102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67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103</v>
      </c>
    </row>
    <row r="64" s="9" customFormat="1" ht="24.96" customHeight="1">
      <c r="A64" s="9"/>
      <c r="B64" s="177"/>
      <c r="C64" s="178"/>
      <c r="D64" s="179" t="s">
        <v>174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175</v>
      </c>
      <c r="E65" s="185"/>
      <c r="F65" s="185"/>
      <c r="G65" s="185"/>
      <c r="H65" s="185"/>
      <c r="I65" s="185"/>
      <c r="J65" s="186">
        <f>J92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180</v>
      </c>
      <c r="E66" s="185"/>
      <c r="F66" s="185"/>
      <c r="G66" s="185"/>
      <c r="H66" s="185"/>
      <c r="I66" s="185"/>
      <c r="J66" s="186">
        <f>J96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181</v>
      </c>
      <c r="E67" s="185"/>
      <c r="F67" s="185"/>
      <c r="G67" s="185"/>
      <c r="H67" s="185"/>
      <c r="I67" s="185"/>
      <c r="J67" s="186">
        <f>J182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182</v>
      </c>
      <c r="E68" s="185"/>
      <c r="F68" s="185"/>
      <c r="G68" s="185"/>
      <c r="H68" s="185"/>
      <c r="I68" s="185"/>
      <c r="J68" s="186">
        <f>J187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110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6.25" customHeight="1">
      <c r="A78" s="41"/>
      <c r="B78" s="42"/>
      <c r="C78" s="43"/>
      <c r="D78" s="43"/>
      <c r="E78" s="172" t="str">
        <f>E7</f>
        <v>Věstonická – oprava komunikace a chodníků. Úsek Čejkovická – Pálavské náměstí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98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2" t="s">
        <v>172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173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101.1 - Oprava komunikací - TRVALÉ DZ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 xml:space="preserve"> </v>
      </c>
      <c r="G84" s="43"/>
      <c r="H84" s="43"/>
      <c r="I84" s="35" t="s">
        <v>23</v>
      </c>
      <c r="J84" s="75" t="str">
        <f>IF(J14="","",J14)</f>
        <v>25. 11. 2024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E17</f>
        <v xml:space="preserve"> </v>
      </c>
      <c r="G86" s="43"/>
      <c r="H86" s="43"/>
      <c r="I86" s="35" t="s">
        <v>30</v>
      </c>
      <c r="J86" s="39" t="str">
        <f>E23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28</v>
      </c>
      <c r="D87" s="43"/>
      <c r="E87" s="43"/>
      <c r="F87" s="30" t="str">
        <f>IF(E20="","",E20)</f>
        <v>Vyplň údaj</v>
      </c>
      <c r="G87" s="43"/>
      <c r="H87" s="43"/>
      <c r="I87" s="35" t="s">
        <v>32</v>
      </c>
      <c r="J87" s="39" t="str">
        <f>E26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8"/>
      <c r="B89" s="189"/>
      <c r="C89" s="190" t="s">
        <v>111</v>
      </c>
      <c r="D89" s="191" t="s">
        <v>54</v>
      </c>
      <c r="E89" s="191" t="s">
        <v>50</v>
      </c>
      <c r="F89" s="191" t="s">
        <v>51</v>
      </c>
      <c r="G89" s="191" t="s">
        <v>112</v>
      </c>
      <c r="H89" s="191" t="s">
        <v>113</v>
      </c>
      <c r="I89" s="191" t="s">
        <v>114</v>
      </c>
      <c r="J89" s="191" t="s">
        <v>102</v>
      </c>
      <c r="K89" s="192" t="s">
        <v>115</v>
      </c>
      <c r="L89" s="193"/>
      <c r="M89" s="95" t="s">
        <v>19</v>
      </c>
      <c r="N89" s="96" t="s">
        <v>39</v>
      </c>
      <c r="O89" s="96" t="s">
        <v>116</v>
      </c>
      <c r="P89" s="96" t="s">
        <v>117</v>
      </c>
      <c r="Q89" s="96" t="s">
        <v>118</v>
      </c>
      <c r="R89" s="96" t="s">
        <v>119</v>
      </c>
      <c r="S89" s="96" t="s">
        <v>120</v>
      </c>
      <c r="T89" s="97" t="s">
        <v>121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1"/>
      <c r="B90" s="42"/>
      <c r="C90" s="102" t="s">
        <v>122</v>
      </c>
      <c r="D90" s="43"/>
      <c r="E90" s="43"/>
      <c r="F90" s="43"/>
      <c r="G90" s="43"/>
      <c r="H90" s="43"/>
      <c r="I90" s="43"/>
      <c r="J90" s="194">
        <f>BK90</f>
        <v>0</v>
      </c>
      <c r="K90" s="43"/>
      <c r="L90" s="47"/>
      <c r="M90" s="98"/>
      <c r="N90" s="195"/>
      <c r="O90" s="99"/>
      <c r="P90" s="196">
        <f>P91</f>
        <v>0</v>
      </c>
      <c r="Q90" s="99"/>
      <c r="R90" s="196">
        <f>R91</f>
        <v>6.5098599999999998</v>
      </c>
      <c r="S90" s="99"/>
      <c r="T90" s="197">
        <f>T91</f>
        <v>84.22999999999999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68</v>
      </c>
      <c r="AU90" s="20" t="s">
        <v>103</v>
      </c>
      <c r="BK90" s="198">
        <f>BK91</f>
        <v>0</v>
      </c>
    </row>
    <row r="91" s="12" customFormat="1" ht="25.92" customHeight="1">
      <c r="A91" s="12"/>
      <c r="B91" s="199"/>
      <c r="C91" s="200"/>
      <c r="D91" s="201" t="s">
        <v>68</v>
      </c>
      <c r="E91" s="202" t="s">
        <v>185</v>
      </c>
      <c r="F91" s="202" t="s">
        <v>186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P92+P96+P182+P187</f>
        <v>0</v>
      </c>
      <c r="Q91" s="207"/>
      <c r="R91" s="208">
        <f>R92+R96+R182+R187</f>
        <v>6.5098599999999998</v>
      </c>
      <c r="S91" s="207"/>
      <c r="T91" s="209">
        <f>T92+T96+T182+T187</f>
        <v>84.22999999999999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77</v>
      </c>
      <c r="AT91" s="211" t="s">
        <v>68</v>
      </c>
      <c r="AU91" s="211" t="s">
        <v>69</v>
      </c>
      <c r="AY91" s="210" t="s">
        <v>126</v>
      </c>
      <c r="BK91" s="212">
        <f>BK92+BK96+BK182+BK187</f>
        <v>0</v>
      </c>
    </row>
    <row r="92" s="12" customFormat="1" ht="22.8" customHeight="1">
      <c r="A92" s="12"/>
      <c r="B92" s="199"/>
      <c r="C92" s="200"/>
      <c r="D92" s="201" t="s">
        <v>68</v>
      </c>
      <c r="E92" s="213" t="s">
        <v>77</v>
      </c>
      <c r="F92" s="213" t="s">
        <v>187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SUM(P93:P95)</f>
        <v>0</v>
      </c>
      <c r="Q92" s="207"/>
      <c r="R92" s="208">
        <f>SUM(R93:R95)</f>
        <v>0</v>
      </c>
      <c r="S92" s="207"/>
      <c r="T92" s="209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77</v>
      </c>
      <c r="AT92" s="211" t="s">
        <v>68</v>
      </c>
      <c r="AU92" s="211" t="s">
        <v>77</v>
      </c>
      <c r="AY92" s="210" t="s">
        <v>126</v>
      </c>
      <c r="BK92" s="212">
        <f>SUM(BK93:BK95)</f>
        <v>0</v>
      </c>
    </row>
    <row r="93" s="2" customFormat="1" ht="55.5" customHeight="1">
      <c r="A93" s="41"/>
      <c r="B93" s="42"/>
      <c r="C93" s="215" t="s">
        <v>77</v>
      </c>
      <c r="D93" s="215" t="s">
        <v>129</v>
      </c>
      <c r="E93" s="216" t="s">
        <v>991</v>
      </c>
      <c r="F93" s="217" t="s">
        <v>992</v>
      </c>
      <c r="G93" s="218" t="s">
        <v>258</v>
      </c>
      <c r="H93" s="219">
        <v>0.40000000000000002</v>
      </c>
      <c r="I93" s="220"/>
      <c r="J93" s="221">
        <f>ROUND(I93*H93,2)</f>
        <v>0</v>
      </c>
      <c r="K93" s="217" t="s">
        <v>191</v>
      </c>
      <c r="L93" s="47"/>
      <c r="M93" s="222" t="s">
        <v>19</v>
      </c>
      <c r="N93" s="223" t="s">
        <v>40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148</v>
      </c>
      <c r="AT93" s="226" t="s">
        <v>129</v>
      </c>
      <c r="AU93" s="226" t="s">
        <v>79</v>
      </c>
      <c r="AY93" s="20" t="s">
        <v>126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77</v>
      </c>
      <c r="BK93" s="227">
        <f>ROUND(I93*H93,2)</f>
        <v>0</v>
      </c>
      <c r="BL93" s="20" t="s">
        <v>148</v>
      </c>
      <c r="BM93" s="226" t="s">
        <v>993</v>
      </c>
    </row>
    <row r="94" s="2" customFormat="1">
      <c r="A94" s="41"/>
      <c r="B94" s="42"/>
      <c r="C94" s="43"/>
      <c r="D94" s="237" t="s">
        <v>193</v>
      </c>
      <c r="E94" s="43"/>
      <c r="F94" s="238" t="s">
        <v>994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193</v>
      </c>
      <c r="AU94" s="20" t="s">
        <v>79</v>
      </c>
    </row>
    <row r="95" s="13" customFormat="1">
      <c r="A95" s="13"/>
      <c r="B95" s="239"/>
      <c r="C95" s="240"/>
      <c r="D95" s="228" t="s">
        <v>195</v>
      </c>
      <c r="E95" s="241" t="s">
        <v>19</v>
      </c>
      <c r="F95" s="242" t="s">
        <v>995</v>
      </c>
      <c r="G95" s="240"/>
      <c r="H95" s="243">
        <v>0.40000000000000002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195</v>
      </c>
      <c r="AU95" s="249" t="s">
        <v>79</v>
      </c>
      <c r="AV95" s="13" t="s">
        <v>79</v>
      </c>
      <c r="AW95" s="13" t="s">
        <v>31</v>
      </c>
      <c r="AX95" s="13" t="s">
        <v>77</v>
      </c>
      <c r="AY95" s="249" t="s">
        <v>126</v>
      </c>
    </row>
    <row r="96" s="12" customFormat="1" ht="22.8" customHeight="1">
      <c r="A96" s="12"/>
      <c r="B96" s="199"/>
      <c r="C96" s="200"/>
      <c r="D96" s="201" t="s">
        <v>68</v>
      </c>
      <c r="E96" s="213" t="s">
        <v>236</v>
      </c>
      <c r="F96" s="213" t="s">
        <v>734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SUM(P97:P181)</f>
        <v>0</v>
      </c>
      <c r="Q96" s="207"/>
      <c r="R96" s="208">
        <f>SUM(R97:R181)</f>
        <v>6.5098599999999998</v>
      </c>
      <c r="S96" s="207"/>
      <c r="T96" s="209">
        <f>SUM(T97:T181)</f>
        <v>84.22999999999999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77</v>
      </c>
      <c r="AT96" s="211" t="s">
        <v>68</v>
      </c>
      <c r="AU96" s="211" t="s">
        <v>77</v>
      </c>
      <c r="AY96" s="210" t="s">
        <v>126</v>
      </c>
      <c r="BK96" s="212">
        <f>SUM(BK97:BK181)</f>
        <v>0</v>
      </c>
    </row>
    <row r="97" s="2" customFormat="1" ht="24.15" customHeight="1">
      <c r="A97" s="41"/>
      <c r="B97" s="42"/>
      <c r="C97" s="215" t="s">
        <v>79</v>
      </c>
      <c r="D97" s="215" t="s">
        <v>129</v>
      </c>
      <c r="E97" s="216" t="s">
        <v>996</v>
      </c>
      <c r="F97" s="217" t="s">
        <v>997</v>
      </c>
      <c r="G97" s="218" t="s">
        <v>635</v>
      </c>
      <c r="H97" s="219">
        <v>5</v>
      </c>
      <c r="I97" s="220"/>
      <c r="J97" s="221">
        <f>ROUND(I97*H97,2)</f>
        <v>0</v>
      </c>
      <c r="K97" s="217" t="s">
        <v>191</v>
      </c>
      <c r="L97" s="47"/>
      <c r="M97" s="222" t="s">
        <v>19</v>
      </c>
      <c r="N97" s="223" t="s">
        <v>40</v>
      </c>
      <c r="O97" s="87"/>
      <c r="P97" s="224">
        <f>O97*H97</f>
        <v>0</v>
      </c>
      <c r="Q97" s="224">
        <v>0.00069999999999999999</v>
      </c>
      <c r="R97" s="224">
        <f>Q97*H97</f>
        <v>0.0035000000000000001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148</v>
      </c>
      <c r="AT97" s="226" t="s">
        <v>129</v>
      </c>
      <c r="AU97" s="226" t="s">
        <v>79</v>
      </c>
      <c r="AY97" s="20" t="s">
        <v>126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77</v>
      </c>
      <c r="BK97" s="227">
        <f>ROUND(I97*H97,2)</f>
        <v>0</v>
      </c>
      <c r="BL97" s="20" t="s">
        <v>148</v>
      </c>
      <c r="BM97" s="226" t="s">
        <v>998</v>
      </c>
    </row>
    <row r="98" s="2" customFormat="1">
      <c r="A98" s="41"/>
      <c r="B98" s="42"/>
      <c r="C98" s="43"/>
      <c r="D98" s="237" t="s">
        <v>193</v>
      </c>
      <c r="E98" s="43"/>
      <c r="F98" s="238" t="s">
        <v>999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193</v>
      </c>
      <c r="AU98" s="20" t="s">
        <v>79</v>
      </c>
    </row>
    <row r="99" s="13" customFormat="1">
      <c r="A99" s="13"/>
      <c r="B99" s="239"/>
      <c r="C99" s="240"/>
      <c r="D99" s="228" t="s">
        <v>195</v>
      </c>
      <c r="E99" s="241" t="s">
        <v>19</v>
      </c>
      <c r="F99" s="242" t="s">
        <v>1000</v>
      </c>
      <c r="G99" s="240"/>
      <c r="H99" s="243">
        <v>5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195</v>
      </c>
      <c r="AU99" s="249" t="s">
        <v>79</v>
      </c>
      <c r="AV99" s="13" t="s">
        <v>79</v>
      </c>
      <c r="AW99" s="13" t="s">
        <v>31</v>
      </c>
      <c r="AX99" s="13" t="s">
        <v>77</v>
      </c>
      <c r="AY99" s="249" t="s">
        <v>126</v>
      </c>
    </row>
    <row r="100" s="2" customFormat="1" ht="24.15" customHeight="1">
      <c r="A100" s="41"/>
      <c r="B100" s="42"/>
      <c r="C100" s="215" t="s">
        <v>141</v>
      </c>
      <c r="D100" s="215" t="s">
        <v>129</v>
      </c>
      <c r="E100" s="216" t="s">
        <v>1001</v>
      </c>
      <c r="F100" s="217" t="s">
        <v>1002</v>
      </c>
      <c r="G100" s="218" t="s">
        <v>635</v>
      </c>
      <c r="H100" s="219">
        <v>5</v>
      </c>
      <c r="I100" s="220"/>
      <c r="J100" s="221">
        <f>ROUND(I100*H100,2)</f>
        <v>0</v>
      </c>
      <c r="K100" s="217" t="s">
        <v>191</v>
      </c>
      <c r="L100" s="47"/>
      <c r="M100" s="222" t="s">
        <v>19</v>
      </c>
      <c r="N100" s="223" t="s">
        <v>40</v>
      </c>
      <c r="O100" s="87"/>
      <c r="P100" s="224">
        <f>O100*H100</f>
        <v>0</v>
      </c>
      <c r="Q100" s="224">
        <v>0.11241</v>
      </c>
      <c r="R100" s="224">
        <f>Q100*H100</f>
        <v>0.56204999999999994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148</v>
      </c>
      <c r="AT100" s="226" t="s">
        <v>129</v>
      </c>
      <c r="AU100" s="226" t="s">
        <v>79</v>
      </c>
      <c r="AY100" s="20" t="s">
        <v>126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77</v>
      </c>
      <c r="BK100" s="227">
        <f>ROUND(I100*H100,2)</f>
        <v>0</v>
      </c>
      <c r="BL100" s="20" t="s">
        <v>148</v>
      </c>
      <c r="BM100" s="226" t="s">
        <v>1003</v>
      </c>
    </row>
    <row r="101" s="2" customFormat="1">
      <c r="A101" s="41"/>
      <c r="B101" s="42"/>
      <c r="C101" s="43"/>
      <c r="D101" s="237" t="s">
        <v>193</v>
      </c>
      <c r="E101" s="43"/>
      <c r="F101" s="238" t="s">
        <v>1004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193</v>
      </c>
      <c r="AU101" s="20" t="s">
        <v>79</v>
      </c>
    </row>
    <row r="102" s="13" customFormat="1">
      <c r="A102" s="13"/>
      <c r="B102" s="239"/>
      <c r="C102" s="240"/>
      <c r="D102" s="228" t="s">
        <v>195</v>
      </c>
      <c r="E102" s="241" t="s">
        <v>19</v>
      </c>
      <c r="F102" s="242" t="s">
        <v>1005</v>
      </c>
      <c r="G102" s="240"/>
      <c r="H102" s="243">
        <v>5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195</v>
      </c>
      <c r="AU102" s="249" t="s">
        <v>79</v>
      </c>
      <c r="AV102" s="13" t="s">
        <v>79</v>
      </c>
      <c r="AW102" s="13" t="s">
        <v>31</v>
      </c>
      <c r="AX102" s="13" t="s">
        <v>77</v>
      </c>
      <c r="AY102" s="249" t="s">
        <v>126</v>
      </c>
    </row>
    <row r="103" s="2" customFormat="1" ht="21.75" customHeight="1">
      <c r="A103" s="41"/>
      <c r="B103" s="42"/>
      <c r="C103" s="282" t="s">
        <v>148</v>
      </c>
      <c r="D103" s="282" t="s">
        <v>361</v>
      </c>
      <c r="E103" s="283" t="s">
        <v>1006</v>
      </c>
      <c r="F103" s="284" t="s">
        <v>1007</v>
      </c>
      <c r="G103" s="285" t="s">
        <v>635</v>
      </c>
      <c r="H103" s="286">
        <v>5</v>
      </c>
      <c r="I103" s="287"/>
      <c r="J103" s="288">
        <f>ROUND(I103*H103,2)</f>
        <v>0</v>
      </c>
      <c r="K103" s="284" t="s">
        <v>191</v>
      </c>
      <c r="L103" s="289"/>
      <c r="M103" s="290" t="s">
        <v>19</v>
      </c>
      <c r="N103" s="291" t="s">
        <v>40</v>
      </c>
      <c r="O103" s="87"/>
      <c r="P103" s="224">
        <f>O103*H103</f>
        <v>0</v>
      </c>
      <c r="Q103" s="224">
        <v>0.0061000000000000004</v>
      </c>
      <c r="R103" s="224">
        <f>Q103*H103</f>
        <v>0.030500000000000003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230</v>
      </c>
      <c r="AT103" s="226" t="s">
        <v>361</v>
      </c>
      <c r="AU103" s="226" t="s">
        <v>79</v>
      </c>
      <c r="AY103" s="20" t="s">
        <v>126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77</v>
      </c>
      <c r="BK103" s="227">
        <f>ROUND(I103*H103,2)</f>
        <v>0</v>
      </c>
      <c r="BL103" s="20" t="s">
        <v>148</v>
      </c>
      <c r="BM103" s="226" t="s">
        <v>1008</v>
      </c>
    </row>
    <row r="104" s="2" customFormat="1" ht="16.5" customHeight="1">
      <c r="A104" s="41"/>
      <c r="B104" s="42"/>
      <c r="C104" s="282" t="s">
        <v>125</v>
      </c>
      <c r="D104" s="282" t="s">
        <v>361</v>
      </c>
      <c r="E104" s="283" t="s">
        <v>1009</v>
      </c>
      <c r="F104" s="284" t="s">
        <v>1010</v>
      </c>
      <c r="G104" s="285" t="s">
        <v>635</v>
      </c>
      <c r="H104" s="286">
        <v>5</v>
      </c>
      <c r="I104" s="287"/>
      <c r="J104" s="288">
        <f>ROUND(I104*H104,2)</f>
        <v>0</v>
      </c>
      <c r="K104" s="284" t="s">
        <v>191</v>
      </c>
      <c r="L104" s="289"/>
      <c r="M104" s="290" t="s">
        <v>19</v>
      </c>
      <c r="N104" s="291" t="s">
        <v>40</v>
      </c>
      <c r="O104" s="87"/>
      <c r="P104" s="224">
        <f>O104*H104</f>
        <v>0</v>
      </c>
      <c r="Q104" s="224">
        <v>0.00010000000000000001</v>
      </c>
      <c r="R104" s="224">
        <f>Q104*H104</f>
        <v>0.00050000000000000001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230</v>
      </c>
      <c r="AT104" s="226" t="s">
        <v>361</v>
      </c>
      <c r="AU104" s="226" t="s">
        <v>79</v>
      </c>
      <c r="AY104" s="20" t="s">
        <v>126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77</v>
      </c>
      <c r="BK104" s="227">
        <f>ROUND(I104*H104,2)</f>
        <v>0</v>
      </c>
      <c r="BL104" s="20" t="s">
        <v>148</v>
      </c>
      <c r="BM104" s="226" t="s">
        <v>1011</v>
      </c>
    </row>
    <row r="105" s="2" customFormat="1" ht="16.5" customHeight="1">
      <c r="A105" s="41"/>
      <c r="B105" s="42"/>
      <c r="C105" s="282" t="s">
        <v>160</v>
      </c>
      <c r="D105" s="282" t="s">
        <v>361</v>
      </c>
      <c r="E105" s="283" t="s">
        <v>1012</v>
      </c>
      <c r="F105" s="284" t="s">
        <v>1013</v>
      </c>
      <c r="G105" s="285" t="s">
        <v>635</v>
      </c>
      <c r="H105" s="286">
        <v>5</v>
      </c>
      <c r="I105" s="287"/>
      <c r="J105" s="288">
        <f>ROUND(I105*H105,2)</f>
        <v>0</v>
      </c>
      <c r="K105" s="284" t="s">
        <v>191</v>
      </c>
      <c r="L105" s="289"/>
      <c r="M105" s="290" t="s">
        <v>19</v>
      </c>
      <c r="N105" s="291" t="s">
        <v>40</v>
      </c>
      <c r="O105" s="87"/>
      <c r="P105" s="224">
        <f>O105*H105</f>
        <v>0</v>
      </c>
      <c r="Q105" s="224">
        <v>0.0030000000000000001</v>
      </c>
      <c r="R105" s="224">
        <f>Q105*H105</f>
        <v>0.014999999999999999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230</v>
      </c>
      <c r="AT105" s="226" t="s">
        <v>361</v>
      </c>
      <c r="AU105" s="226" t="s">
        <v>79</v>
      </c>
      <c r="AY105" s="20" t="s">
        <v>126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77</v>
      </c>
      <c r="BK105" s="227">
        <f>ROUND(I105*H105,2)</f>
        <v>0</v>
      </c>
      <c r="BL105" s="20" t="s">
        <v>148</v>
      </c>
      <c r="BM105" s="226" t="s">
        <v>1014</v>
      </c>
    </row>
    <row r="106" s="2" customFormat="1" ht="33" customHeight="1">
      <c r="A106" s="41"/>
      <c r="B106" s="42"/>
      <c r="C106" s="215" t="s">
        <v>167</v>
      </c>
      <c r="D106" s="215" t="s">
        <v>129</v>
      </c>
      <c r="E106" s="216" t="s">
        <v>1015</v>
      </c>
      <c r="F106" s="217" t="s">
        <v>1016</v>
      </c>
      <c r="G106" s="218" t="s">
        <v>245</v>
      </c>
      <c r="H106" s="219">
        <v>1278.5</v>
      </c>
      <c r="I106" s="220"/>
      <c r="J106" s="221">
        <f>ROUND(I106*H106,2)</f>
        <v>0</v>
      </c>
      <c r="K106" s="217" t="s">
        <v>191</v>
      </c>
      <c r="L106" s="47"/>
      <c r="M106" s="222" t="s">
        <v>19</v>
      </c>
      <c r="N106" s="223" t="s">
        <v>40</v>
      </c>
      <c r="O106" s="87"/>
      <c r="P106" s="224">
        <f>O106*H106</f>
        <v>0</v>
      </c>
      <c r="Q106" s="224">
        <v>0.00012999999999999999</v>
      </c>
      <c r="R106" s="224">
        <f>Q106*H106</f>
        <v>0.16620499999999999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148</v>
      </c>
      <c r="AT106" s="226" t="s">
        <v>129</v>
      </c>
      <c r="AU106" s="226" t="s">
        <v>79</v>
      </c>
      <c r="AY106" s="20" t="s">
        <v>126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77</v>
      </c>
      <c r="BK106" s="227">
        <f>ROUND(I106*H106,2)</f>
        <v>0</v>
      </c>
      <c r="BL106" s="20" t="s">
        <v>148</v>
      </c>
      <c r="BM106" s="226" t="s">
        <v>1017</v>
      </c>
    </row>
    <row r="107" s="2" customFormat="1">
      <c r="A107" s="41"/>
      <c r="B107" s="42"/>
      <c r="C107" s="43"/>
      <c r="D107" s="237" t="s">
        <v>193</v>
      </c>
      <c r="E107" s="43"/>
      <c r="F107" s="238" t="s">
        <v>1018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193</v>
      </c>
      <c r="AU107" s="20" t="s">
        <v>79</v>
      </c>
    </row>
    <row r="108" s="13" customFormat="1">
      <c r="A108" s="13"/>
      <c r="B108" s="239"/>
      <c r="C108" s="240"/>
      <c r="D108" s="228" t="s">
        <v>195</v>
      </c>
      <c r="E108" s="241" t="s">
        <v>19</v>
      </c>
      <c r="F108" s="242" t="s">
        <v>1019</v>
      </c>
      <c r="G108" s="240"/>
      <c r="H108" s="243">
        <v>371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9" t="s">
        <v>195</v>
      </c>
      <c r="AU108" s="249" t="s">
        <v>79</v>
      </c>
      <c r="AV108" s="13" t="s">
        <v>79</v>
      </c>
      <c r="AW108" s="13" t="s">
        <v>31</v>
      </c>
      <c r="AX108" s="13" t="s">
        <v>69</v>
      </c>
      <c r="AY108" s="249" t="s">
        <v>126</v>
      </c>
    </row>
    <row r="109" s="13" customFormat="1">
      <c r="A109" s="13"/>
      <c r="B109" s="239"/>
      <c r="C109" s="240"/>
      <c r="D109" s="228" t="s">
        <v>195</v>
      </c>
      <c r="E109" s="241" t="s">
        <v>19</v>
      </c>
      <c r="F109" s="242" t="s">
        <v>1020</v>
      </c>
      <c r="G109" s="240"/>
      <c r="H109" s="243">
        <v>565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195</v>
      </c>
      <c r="AU109" s="249" t="s">
        <v>79</v>
      </c>
      <c r="AV109" s="13" t="s">
        <v>79</v>
      </c>
      <c r="AW109" s="13" t="s">
        <v>31</v>
      </c>
      <c r="AX109" s="13" t="s">
        <v>69</v>
      </c>
      <c r="AY109" s="249" t="s">
        <v>126</v>
      </c>
    </row>
    <row r="110" s="13" customFormat="1">
      <c r="A110" s="13"/>
      <c r="B110" s="239"/>
      <c r="C110" s="240"/>
      <c r="D110" s="228" t="s">
        <v>195</v>
      </c>
      <c r="E110" s="241" t="s">
        <v>19</v>
      </c>
      <c r="F110" s="242" t="s">
        <v>1021</v>
      </c>
      <c r="G110" s="240"/>
      <c r="H110" s="243">
        <v>205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195</v>
      </c>
      <c r="AU110" s="249" t="s">
        <v>79</v>
      </c>
      <c r="AV110" s="13" t="s">
        <v>79</v>
      </c>
      <c r="AW110" s="13" t="s">
        <v>31</v>
      </c>
      <c r="AX110" s="13" t="s">
        <v>69</v>
      </c>
      <c r="AY110" s="249" t="s">
        <v>126</v>
      </c>
    </row>
    <row r="111" s="13" customFormat="1">
      <c r="A111" s="13"/>
      <c r="B111" s="239"/>
      <c r="C111" s="240"/>
      <c r="D111" s="228" t="s">
        <v>195</v>
      </c>
      <c r="E111" s="241" t="s">
        <v>19</v>
      </c>
      <c r="F111" s="242" t="s">
        <v>1022</v>
      </c>
      <c r="G111" s="240"/>
      <c r="H111" s="243">
        <v>137.5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195</v>
      </c>
      <c r="AU111" s="249" t="s">
        <v>79</v>
      </c>
      <c r="AV111" s="13" t="s">
        <v>79</v>
      </c>
      <c r="AW111" s="13" t="s">
        <v>31</v>
      </c>
      <c r="AX111" s="13" t="s">
        <v>69</v>
      </c>
      <c r="AY111" s="249" t="s">
        <v>126</v>
      </c>
    </row>
    <row r="112" s="15" customFormat="1">
      <c r="A112" s="15"/>
      <c r="B112" s="260"/>
      <c r="C112" s="261"/>
      <c r="D112" s="228" t="s">
        <v>195</v>
      </c>
      <c r="E112" s="262" t="s">
        <v>19</v>
      </c>
      <c r="F112" s="263" t="s">
        <v>204</v>
      </c>
      <c r="G112" s="261"/>
      <c r="H112" s="264">
        <v>1278.5</v>
      </c>
      <c r="I112" s="265"/>
      <c r="J112" s="261"/>
      <c r="K112" s="261"/>
      <c r="L112" s="266"/>
      <c r="M112" s="267"/>
      <c r="N112" s="268"/>
      <c r="O112" s="268"/>
      <c r="P112" s="268"/>
      <c r="Q112" s="268"/>
      <c r="R112" s="268"/>
      <c r="S112" s="268"/>
      <c r="T112" s="26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0" t="s">
        <v>195</v>
      </c>
      <c r="AU112" s="270" t="s">
        <v>79</v>
      </c>
      <c r="AV112" s="15" t="s">
        <v>148</v>
      </c>
      <c r="AW112" s="15" t="s">
        <v>31</v>
      </c>
      <c r="AX112" s="15" t="s">
        <v>77</v>
      </c>
      <c r="AY112" s="270" t="s">
        <v>126</v>
      </c>
    </row>
    <row r="113" s="2" customFormat="1" ht="33" customHeight="1">
      <c r="A113" s="41"/>
      <c r="B113" s="42"/>
      <c r="C113" s="215" t="s">
        <v>230</v>
      </c>
      <c r="D113" s="215" t="s">
        <v>129</v>
      </c>
      <c r="E113" s="216" t="s">
        <v>1023</v>
      </c>
      <c r="F113" s="217" t="s">
        <v>1024</v>
      </c>
      <c r="G113" s="218" t="s">
        <v>245</v>
      </c>
      <c r="H113" s="219">
        <v>66</v>
      </c>
      <c r="I113" s="220"/>
      <c r="J113" s="221">
        <f>ROUND(I113*H113,2)</f>
        <v>0</v>
      </c>
      <c r="K113" s="217" t="s">
        <v>191</v>
      </c>
      <c r="L113" s="47"/>
      <c r="M113" s="222" t="s">
        <v>19</v>
      </c>
      <c r="N113" s="223" t="s">
        <v>40</v>
      </c>
      <c r="O113" s="87"/>
      <c r="P113" s="224">
        <f>O113*H113</f>
        <v>0</v>
      </c>
      <c r="Q113" s="224">
        <v>6.0000000000000002E-05</v>
      </c>
      <c r="R113" s="224">
        <f>Q113*H113</f>
        <v>0.00396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148</v>
      </c>
      <c r="AT113" s="226" t="s">
        <v>129</v>
      </c>
      <c r="AU113" s="226" t="s">
        <v>79</v>
      </c>
      <c r="AY113" s="20" t="s">
        <v>126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77</v>
      </c>
      <c r="BK113" s="227">
        <f>ROUND(I113*H113,2)</f>
        <v>0</v>
      </c>
      <c r="BL113" s="20" t="s">
        <v>148</v>
      </c>
      <c r="BM113" s="226" t="s">
        <v>1025</v>
      </c>
    </row>
    <row r="114" s="2" customFormat="1">
      <c r="A114" s="41"/>
      <c r="B114" s="42"/>
      <c r="C114" s="43"/>
      <c r="D114" s="237" t="s">
        <v>193</v>
      </c>
      <c r="E114" s="43"/>
      <c r="F114" s="238" t="s">
        <v>1026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193</v>
      </c>
      <c r="AU114" s="20" t="s">
        <v>79</v>
      </c>
    </row>
    <row r="115" s="13" customFormat="1">
      <c r="A115" s="13"/>
      <c r="B115" s="239"/>
      <c r="C115" s="240"/>
      <c r="D115" s="228" t="s">
        <v>195</v>
      </c>
      <c r="E115" s="241" t="s">
        <v>19</v>
      </c>
      <c r="F115" s="242" t="s">
        <v>1027</v>
      </c>
      <c r="G115" s="240"/>
      <c r="H115" s="243">
        <v>66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195</v>
      </c>
      <c r="AU115" s="249" t="s">
        <v>79</v>
      </c>
      <c r="AV115" s="13" t="s">
        <v>79</v>
      </c>
      <c r="AW115" s="13" t="s">
        <v>31</v>
      </c>
      <c r="AX115" s="13" t="s">
        <v>77</v>
      </c>
      <c r="AY115" s="249" t="s">
        <v>126</v>
      </c>
    </row>
    <row r="116" s="2" customFormat="1" ht="33" customHeight="1">
      <c r="A116" s="41"/>
      <c r="B116" s="42"/>
      <c r="C116" s="215" t="s">
        <v>236</v>
      </c>
      <c r="D116" s="215" t="s">
        <v>129</v>
      </c>
      <c r="E116" s="216" t="s">
        <v>1028</v>
      </c>
      <c r="F116" s="217" t="s">
        <v>1029</v>
      </c>
      <c r="G116" s="218" t="s">
        <v>245</v>
      </c>
      <c r="H116" s="219">
        <v>546</v>
      </c>
      <c r="I116" s="220"/>
      <c r="J116" s="221">
        <f>ROUND(I116*H116,2)</f>
        <v>0</v>
      </c>
      <c r="K116" s="217" t="s">
        <v>191</v>
      </c>
      <c r="L116" s="47"/>
      <c r="M116" s="222" t="s">
        <v>19</v>
      </c>
      <c r="N116" s="223" t="s">
        <v>40</v>
      </c>
      <c r="O116" s="87"/>
      <c r="P116" s="224">
        <f>O116*H116</f>
        <v>0</v>
      </c>
      <c r="Q116" s="224">
        <v>0.00025999999999999998</v>
      </c>
      <c r="R116" s="224">
        <f>Q116*H116</f>
        <v>0.14195999999999998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148</v>
      </c>
      <c r="AT116" s="226" t="s">
        <v>129</v>
      </c>
      <c r="AU116" s="226" t="s">
        <v>79</v>
      </c>
      <c r="AY116" s="20" t="s">
        <v>126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77</v>
      </c>
      <c r="BK116" s="227">
        <f>ROUND(I116*H116,2)</f>
        <v>0</v>
      </c>
      <c r="BL116" s="20" t="s">
        <v>148</v>
      </c>
      <c r="BM116" s="226" t="s">
        <v>1030</v>
      </c>
    </row>
    <row r="117" s="2" customFormat="1">
      <c r="A117" s="41"/>
      <c r="B117" s="42"/>
      <c r="C117" s="43"/>
      <c r="D117" s="237" t="s">
        <v>193</v>
      </c>
      <c r="E117" s="43"/>
      <c r="F117" s="238" t="s">
        <v>1031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193</v>
      </c>
      <c r="AU117" s="20" t="s">
        <v>79</v>
      </c>
    </row>
    <row r="118" s="13" customFormat="1">
      <c r="A118" s="13"/>
      <c r="B118" s="239"/>
      <c r="C118" s="240"/>
      <c r="D118" s="228" t="s">
        <v>195</v>
      </c>
      <c r="E118" s="241" t="s">
        <v>19</v>
      </c>
      <c r="F118" s="242" t="s">
        <v>1032</v>
      </c>
      <c r="G118" s="240"/>
      <c r="H118" s="243">
        <v>546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195</v>
      </c>
      <c r="AU118" s="249" t="s">
        <v>79</v>
      </c>
      <c r="AV118" s="13" t="s">
        <v>79</v>
      </c>
      <c r="AW118" s="13" t="s">
        <v>31</v>
      </c>
      <c r="AX118" s="13" t="s">
        <v>77</v>
      </c>
      <c r="AY118" s="249" t="s">
        <v>126</v>
      </c>
    </row>
    <row r="119" s="2" customFormat="1" ht="33" customHeight="1">
      <c r="A119" s="41"/>
      <c r="B119" s="42"/>
      <c r="C119" s="215" t="s">
        <v>242</v>
      </c>
      <c r="D119" s="215" t="s">
        <v>129</v>
      </c>
      <c r="E119" s="216" t="s">
        <v>1033</v>
      </c>
      <c r="F119" s="217" t="s">
        <v>1034</v>
      </c>
      <c r="G119" s="218" t="s">
        <v>245</v>
      </c>
      <c r="H119" s="219">
        <v>971.5</v>
      </c>
      <c r="I119" s="220"/>
      <c r="J119" s="221">
        <f>ROUND(I119*H119,2)</f>
        <v>0</v>
      </c>
      <c r="K119" s="217" t="s">
        <v>191</v>
      </c>
      <c r="L119" s="47"/>
      <c r="M119" s="222" t="s">
        <v>19</v>
      </c>
      <c r="N119" s="223" t="s">
        <v>40</v>
      </c>
      <c r="O119" s="87"/>
      <c r="P119" s="224">
        <f>O119*H119</f>
        <v>0</v>
      </c>
      <c r="Q119" s="224">
        <v>0.00016000000000000001</v>
      </c>
      <c r="R119" s="224">
        <f>Q119*H119</f>
        <v>0.15544000000000002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148</v>
      </c>
      <c r="AT119" s="226" t="s">
        <v>129</v>
      </c>
      <c r="AU119" s="226" t="s">
        <v>79</v>
      </c>
      <c r="AY119" s="20" t="s">
        <v>126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77</v>
      </c>
      <c r="BK119" s="227">
        <f>ROUND(I119*H119,2)</f>
        <v>0</v>
      </c>
      <c r="BL119" s="20" t="s">
        <v>148</v>
      </c>
      <c r="BM119" s="226" t="s">
        <v>1035</v>
      </c>
    </row>
    <row r="120" s="2" customFormat="1">
      <c r="A120" s="41"/>
      <c r="B120" s="42"/>
      <c r="C120" s="43"/>
      <c r="D120" s="237" t="s">
        <v>193</v>
      </c>
      <c r="E120" s="43"/>
      <c r="F120" s="238" t="s">
        <v>1036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193</v>
      </c>
      <c r="AU120" s="20" t="s">
        <v>79</v>
      </c>
    </row>
    <row r="121" s="13" customFormat="1">
      <c r="A121" s="13"/>
      <c r="B121" s="239"/>
      <c r="C121" s="240"/>
      <c r="D121" s="228" t="s">
        <v>195</v>
      </c>
      <c r="E121" s="241" t="s">
        <v>19</v>
      </c>
      <c r="F121" s="242" t="s">
        <v>1037</v>
      </c>
      <c r="G121" s="240"/>
      <c r="H121" s="243">
        <v>73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195</v>
      </c>
      <c r="AU121" s="249" t="s">
        <v>79</v>
      </c>
      <c r="AV121" s="13" t="s">
        <v>79</v>
      </c>
      <c r="AW121" s="13" t="s">
        <v>31</v>
      </c>
      <c r="AX121" s="13" t="s">
        <v>69</v>
      </c>
      <c r="AY121" s="249" t="s">
        <v>126</v>
      </c>
    </row>
    <row r="122" s="13" customFormat="1">
      <c r="A122" s="13"/>
      <c r="B122" s="239"/>
      <c r="C122" s="240"/>
      <c r="D122" s="228" t="s">
        <v>195</v>
      </c>
      <c r="E122" s="241" t="s">
        <v>19</v>
      </c>
      <c r="F122" s="242" t="s">
        <v>1038</v>
      </c>
      <c r="G122" s="240"/>
      <c r="H122" s="243">
        <v>147.5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195</v>
      </c>
      <c r="AU122" s="249" t="s">
        <v>79</v>
      </c>
      <c r="AV122" s="13" t="s">
        <v>79</v>
      </c>
      <c r="AW122" s="13" t="s">
        <v>31</v>
      </c>
      <c r="AX122" s="13" t="s">
        <v>69</v>
      </c>
      <c r="AY122" s="249" t="s">
        <v>126</v>
      </c>
    </row>
    <row r="123" s="13" customFormat="1">
      <c r="A123" s="13"/>
      <c r="B123" s="239"/>
      <c r="C123" s="240"/>
      <c r="D123" s="228" t="s">
        <v>195</v>
      </c>
      <c r="E123" s="241" t="s">
        <v>19</v>
      </c>
      <c r="F123" s="242" t="s">
        <v>1039</v>
      </c>
      <c r="G123" s="240"/>
      <c r="H123" s="243">
        <v>751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195</v>
      </c>
      <c r="AU123" s="249" t="s">
        <v>79</v>
      </c>
      <c r="AV123" s="13" t="s">
        <v>79</v>
      </c>
      <c r="AW123" s="13" t="s">
        <v>31</v>
      </c>
      <c r="AX123" s="13" t="s">
        <v>69</v>
      </c>
      <c r="AY123" s="249" t="s">
        <v>126</v>
      </c>
    </row>
    <row r="124" s="15" customFormat="1">
      <c r="A124" s="15"/>
      <c r="B124" s="260"/>
      <c r="C124" s="261"/>
      <c r="D124" s="228" t="s">
        <v>195</v>
      </c>
      <c r="E124" s="262" t="s">
        <v>19</v>
      </c>
      <c r="F124" s="263" t="s">
        <v>204</v>
      </c>
      <c r="G124" s="261"/>
      <c r="H124" s="264">
        <v>971.5</v>
      </c>
      <c r="I124" s="265"/>
      <c r="J124" s="261"/>
      <c r="K124" s="261"/>
      <c r="L124" s="266"/>
      <c r="M124" s="267"/>
      <c r="N124" s="268"/>
      <c r="O124" s="268"/>
      <c r="P124" s="268"/>
      <c r="Q124" s="268"/>
      <c r="R124" s="268"/>
      <c r="S124" s="268"/>
      <c r="T124" s="26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0" t="s">
        <v>195</v>
      </c>
      <c r="AU124" s="270" t="s">
        <v>79</v>
      </c>
      <c r="AV124" s="15" t="s">
        <v>148</v>
      </c>
      <c r="AW124" s="15" t="s">
        <v>31</v>
      </c>
      <c r="AX124" s="15" t="s">
        <v>77</v>
      </c>
      <c r="AY124" s="270" t="s">
        <v>126</v>
      </c>
    </row>
    <row r="125" s="2" customFormat="1" ht="33" customHeight="1">
      <c r="A125" s="41"/>
      <c r="B125" s="42"/>
      <c r="C125" s="215" t="s">
        <v>255</v>
      </c>
      <c r="D125" s="215" t="s">
        <v>129</v>
      </c>
      <c r="E125" s="216" t="s">
        <v>1040</v>
      </c>
      <c r="F125" s="217" t="s">
        <v>1041</v>
      </c>
      <c r="G125" s="218" t="s">
        <v>190</v>
      </c>
      <c r="H125" s="219">
        <v>648.5</v>
      </c>
      <c r="I125" s="220"/>
      <c r="J125" s="221">
        <f>ROUND(I125*H125,2)</f>
        <v>0</v>
      </c>
      <c r="K125" s="217" t="s">
        <v>191</v>
      </c>
      <c r="L125" s="47"/>
      <c r="M125" s="222" t="s">
        <v>19</v>
      </c>
      <c r="N125" s="223" t="s">
        <v>40</v>
      </c>
      <c r="O125" s="87"/>
      <c r="P125" s="224">
        <f>O125*H125</f>
        <v>0</v>
      </c>
      <c r="Q125" s="224">
        <v>0.0014499999999999999</v>
      </c>
      <c r="R125" s="224">
        <f>Q125*H125</f>
        <v>0.94032499999999997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148</v>
      </c>
      <c r="AT125" s="226" t="s">
        <v>129</v>
      </c>
      <c r="AU125" s="226" t="s">
        <v>79</v>
      </c>
      <c r="AY125" s="20" t="s">
        <v>126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77</v>
      </c>
      <c r="BK125" s="227">
        <f>ROUND(I125*H125,2)</f>
        <v>0</v>
      </c>
      <c r="BL125" s="20" t="s">
        <v>148</v>
      </c>
      <c r="BM125" s="226" t="s">
        <v>1042</v>
      </c>
    </row>
    <row r="126" s="2" customFormat="1">
      <c r="A126" s="41"/>
      <c r="B126" s="42"/>
      <c r="C126" s="43"/>
      <c r="D126" s="237" t="s">
        <v>193</v>
      </c>
      <c r="E126" s="43"/>
      <c r="F126" s="238" t="s">
        <v>1043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193</v>
      </c>
      <c r="AU126" s="20" t="s">
        <v>79</v>
      </c>
    </row>
    <row r="127" s="13" customFormat="1">
      <c r="A127" s="13"/>
      <c r="B127" s="239"/>
      <c r="C127" s="240"/>
      <c r="D127" s="228" t="s">
        <v>195</v>
      </c>
      <c r="E127" s="241" t="s">
        <v>19</v>
      </c>
      <c r="F127" s="242" t="s">
        <v>1044</v>
      </c>
      <c r="G127" s="240"/>
      <c r="H127" s="243">
        <v>42.5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195</v>
      </c>
      <c r="AU127" s="249" t="s">
        <v>79</v>
      </c>
      <c r="AV127" s="13" t="s">
        <v>79</v>
      </c>
      <c r="AW127" s="13" t="s">
        <v>31</v>
      </c>
      <c r="AX127" s="13" t="s">
        <v>69</v>
      </c>
      <c r="AY127" s="249" t="s">
        <v>126</v>
      </c>
    </row>
    <row r="128" s="13" customFormat="1">
      <c r="A128" s="13"/>
      <c r="B128" s="239"/>
      <c r="C128" s="240"/>
      <c r="D128" s="228" t="s">
        <v>195</v>
      </c>
      <c r="E128" s="241" t="s">
        <v>19</v>
      </c>
      <c r="F128" s="242" t="s">
        <v>1045</v>
      </c>
      <c r="G128" s="240"/>
      <c r="H128" s="243">
        <v>598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195</v>
      </c>
      <c r="AU128" s="249" t="s">
        <v>79</v>
      </c>
      <c r="AV128" s="13" t="s">
        <v>79</v>
      </c>
      <c r="AW128" s="13" t="s">
        <v>31</v>
      </c>
      <c r="AX128" s="13" t="s">
        <v>69</v>
      </c>
      <c r="AY128" s="249" t="s">
        <v>126</v>
      </c>
    </row>
    <row r="129" s="13" customFormat="1">
      <c r="A129" s="13"/>
      <c r="B129" s="239"/>
      <c r="C129" s="240"/>
      <c r="D129" s="228" t="s">
        <v>195</v>
      </c>
      <c r="E129" s="241" t="s">
        <v>19</v>
      </c>
      <c r="F129" s="242" t="s">
        <v>1046</v>
      </c>
      <c r="G129" s="240"/>
      <c r="H129" s="243">
        <v>8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195</v>
      </c>
      <c r="AU129" s="249" t="s">
        <v>79</v>
      </c>
      <c r="AV129" s="13" t="s">
        <v>79</v>
      </c>
      <c r="AW129" s="13" t="s">
        <v>31</v>
      </c>
      <c r="AX129" s="13" t="s">
        <v>69</v>
      </c>
      <c r="AY129" s="249" t="s">
        <v>126</v>
      </c>
    </row>
    <row r="130" s="15" customFormat="1">
      <c r="A130" s="15"/>
      <c r="B130" s="260"/>
      <c r="C130" s="261"/>
      <c r="D130" s="228" t="s">
        <v>195</v>
      </c>
      <c r="E130" s="262" t="s">
        <v>19</v>
      </c>
      <c r="F130" s="263" t="s">
        <v>204</v>
      </c>
      <c r="G130" s="261"/>
      <c r="H130" s="264">
        <v>648.5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0" t="s">
        <v>195</v>
      </c>
      <c r="AU130" s="270" t="s">
        <v>79</v>
      </c>
      <c r="AV130" s="15" t="s">
        <v>148</v>
      </c>
      <c r="AW130" s="15" t="s">
        <v>31</v>
      </c>
      <c r="AX130" s="15" t="s">
        <v>77</v>
      </c>
      <c r="AY130" s="270" t="s">
        <v>126</v>
      </c>
    </row>
    <row r="131" s="2" customFormat="1" ht="33" customHeight="1">
      <c r="A131" s="41"/>
      <c r="B131" s="42"/>
      <c r="C131" s="215" t="s">
        <v>8</v>
      </c>
      <c r="D131" s="215" t="s">
        <v>129</v>
      </c>
      <c r="E131" s="216" t="s">
        <v>1047</v>
      </c>
      <c r="F131" s="217" t="s">
        <v>1048</v>
      </c>
      <c r="G131" s="218" t="s">
        <v>245</v>
      </c>
      <c r="H131" s="219">
        <v>1278.5</v>
      </c>
      <c r="I131" s="220"/>
      <c r="J131" s="221">
        <f>ROUND(I131*H131,2)</f>
        <v>0</v>
      </c>
      <c r="K131" s="217" t="s">
        <v>191</v>
      </c>
      <c r="L131" s="47"/>
      <c r="M131" s="222" t="s">
        <v>19</v>
      </c>
      <c r="N131" s="223" t="s">
        <v>40</v>
      </c>
      <c r="O131" s="87"/>
      <c r="P131" s="224">
        <f>O131*H131</f>
        <v>0</v>
      </c>
      <c r="Q131" s="224">
        <v>0.00033</v>
      </c>
      <c r="R131" s="224">
        <f>Q131*H131</f>
        <v>0.42190499999999997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148</v>
      </c>
      <c r="AT131" s="226" t="s">
        <v>129</v>
      </c>
      <c r="AU131" s="226" t="s">
        <v>79</v>
      </c>
      <c r="AY131" s="20" t="s">
        <v>126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77</v>
      </c>
      <c r="BK131" s="227">
        <f>ROUND(I131*H131,2)</f>
        <v>0</v>
      </c>
      <c r="BL131" s="20" t="s">
        <v>148</v>
      </c>
      <c r="BM131" s="226" t="s">
        <v>1049</v>
      </c>
    </row>
    <row r="132" s="2" customFormat="1">
      <c r="A132" s="41"/>
      <c r="B132" s="42"/>
      <c r="C132" s="43"/>
      <c r="D132" s="237" t="s">
        <v>193</v>
      </c>
      <c r="E132" s="43"/>
      <c r="F132" s="238" t="s">
        <v>1050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193</v>
      </c>
      <c r="AU132" s="20" t="s">
        <v>79</v>
      </c>
    </row>
    <row r="133" s="13" customFormat="1">
      <c r="A133" s="13"/>
      <c r="B133" s="239"/>
      <c r="C133" s="240"/>
      <c r="D133" s="228" t="s">
        <v>195</v>
      </c>
      <c r="E133" s="241" t="s">
        <v>19</v>
      </c>
      <c r="F133" s="242" t="s">
        <v>1019</v>
      </c>
      <c r="G133" s="240"/>
      <c r="H133" s="243">
        <v>371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195</v>
      </c>
      <c r="AU133" s="249" t="s">
        <v>79</v>
      </c>
      <c r="AV133" s="13" t="s">
        <v>79</v>
      </c>
      <c r="AW133" s="13" t="s">
        <v>31</v>
      </c>
      <c r="AX133" s="13" t="s">
        <v>69</v>
      </c>
      <c r="AY133" s="249" t="s">
        <v>126</v>
      </c>
    </row>
    <row r="134" s="13" customFormat="1">
      <c r="A134" s="13"/>
      <c r="B134" s="239"/>
      <c r="C134" s="240"/>
      <c r="D134" s="228" t="s">
        <v>195</v>
      </c>
      <c r="E134" s="241" t="s">
        <v>19</v>
      </c>
      <c r="F134" s="242" t="s">
        <v>1020</v>
      </c>
      <c r="G134" s="240"/>
      <c r="H134" s="243">
        <v>565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195</v>
      </c>
      <c r="AU134" s="249" t="s">
        <v>79</v>
      </c>
      <c r="AV134" s="13" t="s">
        <v>79</v>
      </c>
      <c r="AW134" s="13" t="s">
        <v>31</v>
      </c>
      <c r="AX134" s="13" t="s">
        <v>69</v>
      </c>
      <c r="AY134" s="249" t="s">
        <v>126</v>
      </c>
    </row>
    <row r="135" s="13" customFormat="1">
      <c r="A135" s="13"/>
      <c r="B135" s="239"/>
      <c r="C135" s="240"/>
      <c r="D135" s="228" t="s">
        <v>195</v>
      </c>
      <c r="E135" s="241" t="s">
        <v>19</v>
      </c>
      <c r="F135" s="242" t="s">
        <v>1021</v>
      </c>
      <c r="G135" s="240"/>
      <c r="H135" s="243">
        <v>205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195</v>
      </c>
      <c r="AU135" s="249" t="s">
        <v>79</v>
      </c>
      <c r="AV135" s="13" t="s">
        <v>79</v>
      </c>
      <c r="AW135" s="13" t="s">
        <v>31</v>
      </c>
      <c r="AX135" s="13" t="s">
        <v>69</v>
      </c>
      <c r="AY135" s="249" t="s">
        <v>126</v>
      </c>
    </row>
    <row r="136" s="13" customFormat="1">
      <c r="A136" s="13"/>
      <c r="B136" s="239"/>
      <c r="C136" s="240"/>
      <c r="D136" s="228" t="s">
        <v>195</v>
      </c>
      <c r="E136" s="241" t="s">
        <v>19</v>
      </c>
      <c r="F136" s="242" t="s">
        <v>1022</v>
      </c>
      <c r="G136" s="240"/>
      <c r="H136" s="243">
        <v>137.5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195</v>
      </c>
      <c r="AU136" s="249" t="s">
        <v>79</v>
      </c>
      <c r="AV136" s="13" t="s">
        <v>79</v>
      </c>
      <c r="AW136" s="13" t="s">
        <v>31</v>
      </c>
      <c r="AX136" s="13" t="s">
        <v>69</v>
      </c>
      <c r="AY136" s="249" t="s">
        <v>126</v>
      </c>
    </row>
    <row r="137" s="15" customFormat="1">
      <c r="A137" s="15"/>
      <c r="B137" s="260"/>
      <c r="C137" s="261"/>
      <c r="D137" s="228" t="s">
        <v>195</v>
      </c>
      <c r="E137" s="262" t="s">
        <v>19</v>
      </c>
      <c r="F137" s="263" t="s">
        <v>204</v>
      </c>
      <c r="G137" s="261"/>
      <c r="H137" s="264">
        <v>1278.5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195</v>
      </c>
      <c r="AU137" s="270" t="s">
        <v>79</v>
      </c>
      <c r="AV137" s="15" t="s">
        <v>148</v>
      </c>
      <c r="AW137" s="15" t="s">
        <v>31</v>
      </c>
      <c r="AX137" s="15" t="s">
        <v>77</v>
      </c>
      <c r="AY137" s="270" t="s">
        <v>126</v>
      </c>
    </row>
    <row r="138" s="2" customFormat="1" ht="33" customHeight="1">
      <c r="A138" s="41"/>
      <c r="B138" s="42"/>
      <c r="C138" s="215" t="s">
        <v>269</v>
      </c>
      <c r="D138" s="215" t="s">
        <v>129</v>
      </c>
      <c r="E138" s="216" t="s">
        <v>1051</v>
      </c>
      <c r="F138" s="217" t="s">
        <v>1052</v>
      </c>
      <c r="G138" s="218" t="s">
        <v>245</v>
      </c>
      <c r="H138" s="219">
        <v>66</v>
      </c>
      <c r="I138" s="220"/>
      <c r="J138" s="221">
        <f>ROUND(I138*H138,2)</f>
        <v>0</v>
      </c>
      <c r="K138" s="217" t="s">
        <v>191</v>
      </c>
      <c r="L138" s="47"/>
      <c r="M138" s="222" t="s">
        <v>19</v>
      </c>
      <c r="N138" s="223" t="s">
        <v>40</v>
      </c>
      <c r="O138" s="87"/>
      <c r="P138" s="224">
        <f>O138*H138</f>
        <v>0</v>
      </c>
      <c r="Q138" s="224">
        <v>0.00011</v>
      </c>
      <c r="R138" s="224">
        <f>Q138*H138</f>
        <v>0.00726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148</v>
      </c>
      <c r="AT138" s="226" t="s">
        <v>129</v>
      </c>
      <c r="AU138" s="226" t="s">
        <v>79</v>
      </c>
      <c r="AY138" s="20" t="s">
        <v>126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77</v>
      </c>
      <c r="BK138" s="227">
        <f>ROUND(I138*H138,2)</f>
        <v>0</v>
      </c>
      <c r="BL138" s="20" t="s">
        <v>148</v>
      </c>
      <c r="BM138" s="226" t="s">
        <v>1053</v>
      </c>
    </row>
    <row r="139" s="2" customFormat="1">
      <c r="A139" s="41"/>
      <c r="B139" s="42"/>
      <c r="C139" s="43"/>
      <c r="D139" s="237" t="s">
        <v>193</v>
      </c>
      <c r="E139" s="43"/>
      <c r="F139" s="238" t="s">
        <v>1054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193</v>
      </c>
      <c r="AU139" s="20" t="s">
        <v>79</v>
      </c>
    </row>
    <row r="140" s="13" customFormat="1">
      <c r="A140" s="13"/>
      <c r="B140" s="239"/>
      <c r="C140" s="240"/>
      <c r="D140" s="228" t="s">
        <v>195</v>
      </c>
      <c r="E140" s="241" t="s">
        <v>19</v>
      </c>
      <c r="F140" s="242" t="s">
        <v>1027</v>
      </c>
      <c r="G140" s="240"/>
      <c r="H140" s="243">
        <v>66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195</v>
      </c>
      <c r="AU140" s="249" t="s">
        <v>79</v>
      </c>
      <c r="AV140" s="13" t="s">
        <v>79</v>
      </c>
      <c r="AW140" s="13" t="s">
        <v>31</v>
      </c>
      <c r="AX140" s="13" t="s">
        <v>77</v>
      </c>
      <c r="AY140" s="249" t="s">
        <v>126</v>
      </c>
    </row>
    <row r="141" s="2" customFormat="1" ht="33" customHeight="1">
      <c r="A141" s="41"/>
      <c r="B141" s="42"/>
      <c r="C141" s="215" t="s">
        <v>278</v>
      </c>
      <c r="D141" s="215" t="s">
        <v>129</v>
      </c>
      <c r="E141" s="216" t="s">
        <v>1055</v>
      </c>
      <c r="F141" s="217" t="s">
        <v>1056</v>
      </c>
      <c r="G141" s="218" t="s">
        <v>245</v>
      </c>
      <c r="H141" s="219">
        <v>546</v>
      </c>
      <c r="I141" s="220"/>
      <c r="J141" s="221">
        <f>ROUND(I141*H141,2)</f>
        <v>0</v>
      </c>
      <c r="K141" s="217" t="s">
        <v>191</v>
      </c>
      <c r="L141" s="47"/>
      <c r="M141" s="222" t="s">
        <v>19</v>
      </c>
      <c r="N141" s="223" t="s">
        <v>40</v>
      </c>
      <c r="O141" s="87"/>
      <c r="P141" s="224">
        <f>O141*H141</f>
        <v>0</v>
      </c>
      <c r="Q141" s="224">
        <v>0.00064999999999999997</v>
      </c>
      <c r="R141" s="224">
        <f>Q141*H141</f>
        <v>0.35489999999999999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148</v>
      </c>
      <c r="AT141" s="226" t="s">
        <v>129</v>
      </c>
      <c r="AU141" s="226" t="s">
        <v>79</v>
      </c>
      <c r="AY141" s="20" t="s">
        <v>126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77</v>
      </c>
      <c r="BK141" s="227">
        <f>ROUND(I141*H141,2)</f>
        <v>0</v>
      </c>
      <c r="BL141" s="20" t="s">
        <v>148</v>
      </c>
      <c r="BM141" s="226" t="s">
        <v>1057</v>
      </c>
    </row>
    <row r="142" s="2" customFormat="1">
      <c r="A142" s="41"/>
      <c r="B142" s="42"/>
      <c r="C142" s="43"/>
      <c r="D142" s="237" t="s">
        <v>193</v>
      </c>
      <c r="E142" s="43"/>
      <c r="F142" s="238" t="s">
        <v>1058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193</v>
      </c>
      <c r="AU142" s="20" t="s">
        <v>79</v>
      </c>
    </row>
    <row r="143" s="13" customFormat="1">
      <c r="A143" s="13"/>
      <c r="B143" s="239"/>
      <c r="C143" s="240"/>
      <c r="D143" s="228" t="s">
        <v>195</v>
      </c>
      <c r="E143" s="241" t="s">
        <v>19</v>
      </c>
      <c r="F143" s="242" t="s">
        <v>1032</v>
      </c>
      <c r="G143" s="240"/>
      <c r="H143" s="243">
        <v>546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195</v>
      </c>
      <c r="AU143" s="249" t="s">
        <v>79</v>
      </c>
      <c r="AV143" s="13" t="s">
        <v>79</v>
      </c>
      <c r="AW143" s="13" t="s">
        <v>31</v>
      </c>
      <c r="AX143" s="13" t="s">
        <v>77</v>
      </c>
      <c r="AY143" s="249" t="s">
        <v>126</v>
      </c>
    </row>
    <row r="144" s="2" customFormat="1" ht="33" customHeight="1">
      <c r="A144" s="41"/>
      <c r="B144" s="42"/>
      <c r="C144" s="215" t="s">
        <v>285</v>
      </c>
      <c r="D144" s="215" t="s">
        <v>129</v>
      </c>
      <c r="E144" s="216" t="s">
        <v>1059</v>
      </c>
      <c r="F144" s="217" t="s">
        <v>1060</v>
      </c>
      <c r="G144" s="218" t="s">
        <v>245</v>
      </c>
      <c r="H144" s="219">
        <v>971.5</v>
      </c>
      <c r="I144" s="220"/>
      <c r="J144" s="221">
        <f>ROUND(I144*H144,2)</f>
        <v>0</v>
      </c>
      <c r="K144" s="217" t="s">
        <v>191</v>
      </c>
      <c r="L144" s="47"/>
      <c r="M144" s="222" t="s">
        <v>19</v>
      </c>
      <c r="N144" s="223" t="s">
        <v>40</v>
      </c>
      <c r="O144" s="87"/>
      <c r="P144" s="224">
        <f>O144*H144</f>
        <v>0</v>
      </c>
      <c r="Q144" s="224">
        <v>0.00038000000000000002</v>
      </c>
      <c r="R144" s="224">
        <f>Q144*H144</f>
        <v>0.36917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148</v>
      </c>
      <c r="AT144" s="226" t="s">
        <v>129</v>
      </c>
      <c r="AU144" s="226" t="s">
        <v>79</v>
      </c>
      <c r="AY144" s="20" t="s">
        <v>126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77</v>
      </c>
      <c r="BK144" s="227">
        <f>ROUND(I144*H144,2)</f>
        <v>0</v>
      </c>
      <c r="BL144" s="20" t="s">
        <v>148</v>
      </c>
      <c r="BM144" s="226" t="s">
        <v>1061</v>
      </c>
    </row>
    <row r="145" s="2" customFormat="1">
      <c r="A145" s="41"/>
      <c r="B145" s="42"/>
      <c r="C145" s="43"/>
      <c r="D145" s="237" t="s">
        <v>193</v>
      </c>
      <c r="E145" s="43"/>
      <c r="F145" s="238" t="s">
        <v>1062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193</v>
      </c>
      <c r="AU145" s="20" t="s">
        <v>79</v>
      </c>
    </row>
    <row r="146" s="13" customFormat="1">
      <c r="A146" s="13"/>
      <c r="B146" s="239"/>
      <c r="C146" s="240"/>
      <c r="D146" s="228" t="s">
        <v>195</v>
      </c>
      <c r="E146" s="241" t="s">
        <v>19</v>
      </c>
      <c r="F146" s="242" t="s">
        <v>1037</v>
      </c>
      <c r="G146" s="240"/>
      <c r="H146" s="243">
        <v>73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195</v>
      </c>
      <c r="AU146" s="249" t="s">
        <v>79</v>
      </c>
      <c r="AV146" s="13" t="s">
        <v>79</v>
      </c>
      <c r="AW146" s="13" t="s">
        <v>31</v>
      </c>
      <c r="AX146" s="13" t="s">
        <v>69</v>
      </c>
      <c r="AY146" s="249" t="s">
        <v>126</v>
      </c>
    </row>
    <row r="147" s="13" customFormat="1">
      <c r="A147" s="13"/>
      <c r="B147" s="239"/>
      <c r="C147" s="240"/>
      <c r="D147" s="228" t="s">
        <v>195</v>
      </c>
      <c r="E147" s="241" t="s">
        <v>19</v>
      </c>
      <c r="F147" s="242" t="s">
        <v>1038</v>
      </c>
      <c r="G147" s="240"/>
      <c r="H147" s="243">
        <v>147.5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195</v>
      </c>
      <c r="AU147" s="249" t="s">
        <v>79</v>
      </c>
      <c r="AV147" s="13" t="s">
        <v>79</v>
      </c>
      <c r="AW147" s="13" t="s">
        <v>31</v>
      </c>
      <c r="AX147" s="13" t="s">
        <v>69</v>
      </c>
      <c r="AY147" s="249" t="s">
        <v>126</v>
      </c>
    </row>
    <row r="148" s="13" customFormat="1">
      <c r="A148" s="13"/>
      <c r="B148" s="239"/>
      <c r="C148" s="240"/>
      <c r="D148" s="228" t="s">
        <v>195</v>
      </c>
      <c r="E148" s="241" t="s">
        <v>19</v>
      </c>
      <c r="F148" s="242" t="s">
        <v>1039</v>
      </c>
      <c r="G148" s="240"/>
      <c r="H148" s="243">
        <v>751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195</v>
      </c>
      <c r="AU148" s="249" t="s">
        <v>79</v>
      </c>
      <c r="AV148" s="13" t="s">
        <v>79</v>
      </c>
      <c r="AW148" s="13" t="s">
        <v>31</v>
      </c>
      <c r="AX148" s="13" t="s">
        <v>69</v>
      </c>
      <c r="AY148" s="249" t="s">
        <v>126</v>
      </c>
    </row>
    <row r="149" s="15" customFormat="1">
      <c r="A149" s="15"/>
      <c r="B149" s="260"/>
      <c r="C149" s="261"/>
      <c r="D149" s="228" t="s">
        <v>195</v>
      </c>
      <c r="E149" s="262" t="s">
        <v>19</v>
      </c>
      <c r="F149" s="263" t="s">
        <v>204</v>
      </c>
      <c r="G149" s="261"/>
      <c r="H149" s="264">
        <v>971.5</v>
      </c>
      <c r="I149" s="265"/>
      <c r="J149" s="261"/>
      <c r="K149" s="261"/>
      <c r="L149" s="266"/>
      <c r="M149" s="267"/>
      <c r="N149" s="268"/>
      <c r="O149" s="268"/>
      <c r="P149" s="268"/>
      <c r="Q149" s="268"/>
      <c r="R149" s="268"/>
      <c r="S149" s="268"/>
      <c r="T149" s="26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0" t="s">
        <v>195</v>
      </c>
      <c r="AU149" s="270" t="s">
        <v>79</v>
      </c>
      <c r="AV149" s="15" t="s">
        <v>148</v>
      </c>
      <c r="AW149" s="15" t="s">
        <v>31</v>
      </c>
      <c r="AX149" s="15" t="s">
        <v>77</v>
      </c>
      <c r="AY149" s="270" t="s">
        <v>126</v>
      </c>
    </row>
    <row r="150" s="2" customFormat="1" ht="37.8" customHeight="1">
      <c r="A150" s="41"/>
      <c r="B150" s="42"/>
      <c r="C150" s="215" t="s">
        <v>291</v>
      </c>
      <c r="D150" s="215" t="s">
        <v>129</v>
      </c>
      <c r="E150" s="216" t="s">
        <v>1063</v>
      </c>
      <c r="F150" s="217" t="s">
        <v>1064</v>
      </c>
      <c r="G150" s="218" t="s">
        <v>190</v>
      </c>
      <c r="H150" s="219">
        <v>648.5</v>
      </c>
      <c r="I150" s="220"/>
      <c r="J150" s="221">
        <f>ROUND(I150*H150,2)</f>
        <v>0</v>
      </c>
      <c r="K150" s="217" t="s">
        <v>191</v>
      </c>
      <c r="L150" s="47"/>
      <c r="M150" s="222" t="s">
        <v>19</v>
      </c>
      <c r="N150" s="223" t="s">
        <v>40</v>
      </c>
      <c r="O150" s="87"/>
      <c r="P150" s="224">
        <f>O150*H150</f>
        <v>0</v>
      </c>
      <c r="Q150" s="224">
        <v>0.0025999999999999999</v>
      </c>
      <c r="R150" s="224">
        <f>Q150*H150</f>
        <v>1.6860999999999999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148</v>
      </c>
      <c r="AT150" s="226" t="s">
        <v>129</v>
      </c>
      <c r="AU150" s="226" t="s">
        <v>79</v>
      </c>
      <c r="AY150" s="20" t="s">
        <v>126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77</v>
      </c>
      <c r="BK150" s="227">
        <f>ROUND(I150*H150,2)</f>
        <v>0</v>
      </c>
      <c r="BL150" s="20" t="s">
        <v>148</v>
      </c>
      <c r="BM150" s="226" t="s">
        <v>1065</v>
      </c>
    </row>
    <row r="151" s="2" customFormat="1">
      <c r="A151" s="41"/>
      <c r="B151" s="42"/>
      <c r="C151" s="43"/>
      <c r="D151" s="237" t="s">
        <v>193</v>
      </c>
      <c r="E151" s="43"/>
      <c r="F151" s="238" t="s">
        <v>1066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193</v>
      </c>
      <c r="AU151" s="20" t="s">
        <v>79</v>
      </c>
    </row>
    <row r="152" s="13" customFormat="1">
      <c r="A152" s="13"/>
      <c r="B152" s="239"/>
      <c r="C152" s="240"/>
      <c r="D152" s="228" t="s">
        <v>195</v>
      </c>
      <c r="E152" s="241" t="s">
        <v>19</v>
      </c>
      <c r="F152" s="242" t="s">
        <v>1044</v>
      </c>
      <c r="G152" s="240"/>
      <c r="H152" s="243">
        <v>42.5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195</v>
      </c>
      <c r="AU152" s="249" t="s">
        <v>79</v>
      </c>
      <c r="AV152" s="13" t="s">
        <v>79</v>
      </c>
      <c r="AW152" s="13" t="s">
        <v>31</v>
      </c>
      <c r="AX152" s="13" t="s">
        <v>69</v>
      </c>
      <c r="AY152" s="249" t="s">
        <v>126</v>
      </c>
    </row>
    <row r="153" s="13" customFormat="1">
      <c r="A153" s="13"/>
      <c r="B153" s="239"/>
      <c r="C153" s="240"/>
      <c r="D153" s="228" t="s">
        <v>195</v>
      </c>
      <c r="E153" s="241" t="s">
        <v>19</v>
      </c>
      <c r="F153" s="242" t="s">
        <v>1045</v>
      </c>
      <c r="G153" s="240"/>
      <c r="H153" s="243">
        <v>598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195</v>
      </c>
      <c r="AU153" s="249" t="s">
        <v>79</v>
      </c>
      <c r="AV153" s="13" t="s">
        <v>79</v>
      </c>
      <c r="AW153" s="13" t="s">
        <v>31</v>
      </c>
      <c r="AX153" s="13" t="s">
        <v>69</v>
      </c>
      <c r="AY153" s="249" t="s">
        <v>126</v>
      </c>
    </row>
    <row r="154" s="13" customFormat="1">
      <c r="A154" s="13"/>
      <c r="B154" s="239"/>
      <c r="C154" s="240"/>
      <c r="D154" s="228" t="s">
        <v>195</v>
      </c>
      <c r="E154" s="241" t="s">
        <v>19</v>
      </c>
      <c r="F154" s="242" t="s">
        <v>1046</v>
      </c>
      <c r="G154" s="240"/>
      <c r="H154" s="243">
        <v>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195</v>
      </c>
      <c r="AU154" s="249" t="s">
        <v>79</v>
      </c>
      <c r="AV154" s="13" t="s">
        <v>79</v>
      </c>
      <c r="AW154" s="13" t="s">
        <v>31</v>
      </c>
      <c r="AX154" s="13" t="s">
        <v>69</v>
      </c>
      <c r="AY154" s="249" t="s">
        <v>126</v>
      </c>
    </row>
    <row r="155" s="15" customFormat="1">
      <c r="A155" s="15"/>
      <c r="B155" s="260"/>
      <c r="C155" s="261"/>
      <c r="D155" s="228" t="s">
        <v>195</v>
      </c>
      <c r="E155" s="262" t="s">
        <v>19</v>
      </c>
      <c r="F155" s="263" t="s">
        <v>204</v>
      </c>
      <c r="G155" s="261"/>
      <c r="H155" s="264">
        <v>648.5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0" t="s">
        <v>195</v>
      </c>
      <c r="AU155" s="270" t="s">
        <v>79</v>
      </c>
      <c r="AV155" s="15" t="s">
        <v>148</v>
      </c>
      <c r="AW155" s="15" t="s">
        <v>31</v>
      </c>
      <c r="AX155" s="15" t="s">
        <v>77</v>
      </c>
      <c r="AY155" s="270" t="s">
        <v>126</v>
      </c>
    </row>
    <row r="156" s="2" customFormat="1" ht="37.8" customHeight="1">
      <c r="A156" s="41"/>
      <c r="B156" s="42"/>
      <c r="C156" s="215" t="s">
        <v>297</v>
      </c>
      <c r="D156" s="215" t="s">
        <v>129</v>
      </c>
      <c r="E156" s="216" t="s">
        <v>1067</v>
      </c>
      <c r="F156" s="217" t="s">
        <v>1068</v>
      </c>
      <c r="G156" s="218" t="s">
        <v>245</v>
      </c>
      <c r="H156" s="219">
        <v>2862</v>
      </c>
      <c r="I156" s="220"/>
      <c r="J156" s="221">
        <f>ROUND(I156*H156,2)</f>
        <v>0</v>
      </c>
      <c r="K156" s="217" t="s">
        <v>191</v>
      </c>
      <c r="L156" s="47"/>
      <c r="M156" s="222" t="s">
        <v>19</v>
      </c>
      <c r="N156" s="223" t="s">
        <v>40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148</v>
      </c>
      <c r="AT156" s="226" t="s">
        <v>129</v>
      </c>
      <c r="AU156" s="226" t="s">
        <v>79</v>
      </c>
      <c r="AY156" s="20" t="s">
        <v>126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77</v>
      </c>
      <c r="BK156" s="227">
        <f>ROUND(I156*H156,2)</f>
        <v>0</v>
      </c>
      <c r="BL156" s="20" t="s">
        <v>148</v>
      </c>
      <c r="BM156" s="226" t="s">
        <v>1069</v>
      </c>
    </row>
    <row r="157" s="2" customFormat="1">
      <c r="A157" s="41"/>
      <c r="B157" s="42"/>
      <c r="C157" s="43"/>
      <c r="D157" s="237" t="s">
        <v>193</v>
      </c>
      <c r="E157" s="43"/>
      <c r="F157" s="238" t="s">
        <v>1070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193</v>
      </c>
      <c r="AU157" s="20" t="s">
        <v>79</v>
      </c>
    </row>
    <row r="158" s="13" customFormat="1">
      <c r="A158" s="13"/>
      <c r="B158" s="239"/>
      <c r="C158" s="240"/>
      <c r="D158" s="228" t="s">
        <v>195</v>
      </c>
      <c r="E158" s="241" t="s">
        <v>19</v>
      </c>
      <c r="F158" s="242" t="s">
        <v>1071</v>
      </c>
      <c r="G158" s="240"/>
      <c r="H158" s="243">
        <v>2862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195</v>
      </c>
      <c r="AU158" s="249" t="s">
        <v>79</v>
      </c>
      <c r="AV158" s="13" t="s">
        <v>79</v>
      </c>
      <c r="AW158" s="13" t="s">
        <v>31</v>
      </c>
      <c r="AX158" s="13" t="s">
        <v>77</v>
      </c>
      <c r="AY158" s="249" t="s">
        <v>126</v>
      </c>
    </row>
    <row r="159" s="2" customFormat="1" ht="37.8" customHeight="1">
      <c r="A159" s="41"/>
      <c r="B159" s="42"/>
      <c r="C159" s="215" t="s">
        <v>305</v>
      </c>
      <c r="D159" s="215" t="s">
        <v>129</v>
      </c>
      <c r="E159" s="216" t="s">
        <v>1072</v>
      </c>
      <c r="F159" s="217" t="s">
        <v>1073</v>
      </c>
      <c r="G159" s="218" t="s">
        <v>190</v>
      </c>
      <c r="H159" s="219">
        <v>648.5</v>
      </c>
      <c r="I159" s="220"/>
      <c r="J159" s="221">
        <f>ROUND(I159*H159,2)</f>
        <v>0</v>
      </c>
      <c r="K159" s="217" t="s">
        <v>191</v>
      </c>
      <c r="L159" s="47"/>
      <c r="M159" s="222" t="s">
        <v>19</v>
      </c>
      <c r="N159" s="223" t="s">
        <v>40</v>
      </c>
      <c r="O159" s="87"/>
      <c r="P159" s="224">
        <f>O159*H159</f>
        <v>0</v>
      </c>
      <c r="Q159" s="224">
        <v>1.0000000000000001E-05</v>
      </c>
      <c r="R159" s="224">
        <f>Q159*H159</f>
        <v>0.0064850000000000003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148</v>
      </c>
      <c r="AT159" s="226" t="s">
        <v>129</v>
      </c>
      <c r="AU159" s="226" t="s">
        <v>79</v>
      </c>
      <c r="AY159" s="20" t="s">
        <v>126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77</v>
      </c>
      <c r="BK159" s="227">
        <f>ROUND(I159*H159,2)</f>
        <v>0</v>
      </c>
      <c r="BL159" s="20" t="s">
        <v>148</v>
      </c>
      <c r="BM159" s="226" t="s">
        <v>1074</v>
      </c>
    </row>
    <row r="160" s="2" customFormat="1">
      <c r="A160" s="41"/>
      <c r="B160" s="42"/>
      <c r="C160" s="43"/>
      <c r="D160" s="237" t="s">
        <v>193</v>
      </c>
      <c r="E160" s="43"/>
      <c r="F160" s="238" t="s">
        <v>1075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193</v>
      </c>
      <c r="AU160" s="20" t="s">
        <v>79</v>
      </c>
    </row>
    <row r="161" s="13" customFormat="1">
      <c r="A161" s="13"/>
      <c r="B161" s="239"/>
      <c r="C161" s="240"/>
      <c r="D161" s="228" t="s">
        <v>195</v>
      </c>
      <c r="E161" s="241" t="s">
        <v>19</v>
      </c>
      <c r="F161" s="242" t="s">
        <v>1076</v>
      </c>
      <c r="G161" s="240"/>
      <c r="H161" s="243">
        <v>648.5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195</v>
      </c>
      <c r="AU161" s="249" t="s">
        <v>79</v>
      </c>
      <c r="AV161" s="13" t="s">
        <v>79</v>
      </c>
      <c r="AW161" s="13" t="s">
        <v>31</v>
      </c>
      <c r="AX161" s="13" t="s">
        <v>77</v>
      </c>
      <c r="AY161" s="249" t="s">
        <v>126</v>
      </c>
    </row>
    <row r="162" s="2" customFormat="1" ht="24.15" customHeight="1">
      <c r="A162" s="41"/>
      <c r="B162" s="42"/>
      <c r="C162" s="215" t="s">
        <v>311</v>
      </c>
      <c r="D162" s="215" t="s">
        <v>129</v>
      </c>
      <c r="E162" s="216" t="s">
        <v>1077</v>
      </c>
      <c r="F162" s="217" t="s">
        <v>1078</v>
      </c>
      <c r="G162" s="218" t="s">
        <v>245</v>
      </c>
      <c r="H162" s="219">
        <v>60</v>
      </c>
      <c r="I162" s="220"/>
      <c r="J162" s="221">
        <f>ROUND(I162*H162,2)</f>
        <v>0</v>
      </c>
      <c r="K162" s="217" t="s">
        <v>191</v>
      </c>
      <c r="L162" s="47"/>
      <c r="M162" s="222" t="s">
        <v>19</v>
      </c>
      <c r="N162" s="223" t="s">
        <v>40</v>
      </c>
      <c r="O162" s="87"/>
      <c r="P162" s="224">
        <f>O162*H162</f>
        <v>0</v>
      </c>
      <c r="Q162" s="224">
        <v>0.02741</v>
      </c>
      <c r="R162" s="224">
        <f>Q162*H162</f>
        <v>1.6446000000000001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148</v>
      </c>
      <c r="AT162" s="226" t="s">
        <v>129</v>
      </c>
      <c r="AU162" s="226" t="s">
        <v>79</v>
      </c>
      <c r="AY162" s="20" t="s">
        <v>126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77</v>
      </c>
      <c r="BK162" s="227">
        <f>ROUND(I162*H162,2)</f>
        <v>0</v>
      </c>
      <c r="BL162" s="20" t="s">
        <v>148</v>
      </c>
      <c r="BM162" s="226" t="s">
        <v>1079</v>
      </c>
    </row>
    <row r="163" s="2" customFormat="1">
      <c r="A163" s="41"/>
      <c r="B163" s="42"/>
      <c r="C163" s="43"/>
      <c r="D163" s="237" t="s">
        <v>193</v>
      </c>
      <c r="E163" s="43"/>
      <c r="F163" s="238" t="s">
        <v>1080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193</v>
      </c>
      <c r="AU163" s="20" t="s">
        <v>79</v>
      </c>
    </row>
    <row r="164" s="13" customFormat="1">
      <c r="A164" s="13"/>
      <c r="B164" s="239"/>
      <c r="C164" s="240"/>
      <c r="D164" s="228" t="s">
        <v>195</v>
      </c>
      <c r="E164" s="241" t="s">
        <v>19</v>
      </c>
      <c r="F164" s="242" t="s">
        <v>1081</v>
      </c>
      <c r="G164" s="240"/>
      <c r="H164" s="243">
        <v>60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195</v>
      </c>
      <c r="AU164" s="249" t="s">
        <v>79</v>
      </c>
      <c r="AV164" s="13" t="s">
        <v>79</v>
      </c>
      <c r="AW164" s="13" t="s">
        <v>31</v>
      </c>
      <c r="AX164" s="13" t="s">
        <v>77</v>
      </c>
      <c r="AY164" s="249" t="s">
        <v>126</v>
      </c>
    </row>
    <row r="165" s="2" customFormat="1" ht="24.15" customHeight="1">
      <c r="A165" s="41"/>
      <c r="B165" s="42"/>
      <c r="C165" s="215" t="s">
        <v>319</v>
      </c>
      <c r="D165" s="215" t="s">
        <v>129</v>
      </c>
      <c r="E165" s="216" t="s">
        <v>1082</v>
      </c>
      <c r="F165" s="217" t="s">
        <v>1083</v>
      </c>
      <c r="G165" s="218" t="s">
        <v>635</v>
      </c>
      <c r="H165" s="219">
        <v>16</v>
      </c>
      <c r="I165" s="220"/>
      <c r="J165" s="221">
        <f>ROUND(I165*H165,2)</f>
        <v>0</v>
      </c>
      <c r="K165" s="217" t="s">
        <v>191</v>
      </c>
      <c r="L165" s="47"/>
      <c r="M165" s="222" t="s">
        <v>19</v>
      </c>
      <c r="N165" s="223" t="s">
        <v>40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148</v>
      </c>
      <c r="AT165" s="226" t="s">
        <v>129</v>
      </c>
      <c r="AU165" s="226" t="s">
        <v>79</v>
      </c>
      <c r="AY165" s="20" t="s">
        <v>126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77</v>
      </c>
      <c r="BK165" s="227">
        <f>ROUND(I165*H165,2)</f>
        <v>0</v>
      </c>
      <c r="BL165" s="20" t="s">
        <v>148</v>
      </c>
      <c r="BM165" s="226" t="s">
        <v>1084</v>
      </c>
    </row>
    <row r="166" s="2" customFormat="1">
      <c r="A166" s="41"/>
      <c r="B166" s="42"/>
      <c r="C166" s="43"/>
      <c r="D166" s="237" t="s">
        <v>193</v>
      </c>
      <c r="E166" s="43"/>
      <c r="F166" s="238" t="s">
        <v>1085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193</v>
      </c>
      <c r="AU166" s="20" t="s">
        <v>79</v>
      </c>
    </row>
    <row r="167" s="2" customFormat="1">
      <c r="A167" s="41"/>
      <c r="B167" s="42"/>
      <c r="C167" s="43"/>
      <c r="D167" s="228" t="s">
        <v>135</v>
      </c>
      <c r="E167" s="43"/>
      <c r="F167" s="229" t="s">
        <v>1086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135</v>
      </c>
      <c r="AU167" s="20" t="s">
        <v>79</v>
      </c>
    </row>
    <row r="168" s="13" customFormat="1">
      <c r="A168" s="13"/>
      <c r="B168" s="239"/>
      <c r="C168" s="240"/>
      <c r="D168" s="228" t="s">
        <v>195</v>
      </c>
      <c r="E168" s="241" t="s">
        <v>19</v>
      </c>
      <c r="F168" s="242" t="s">
        <v>1087</v>
      </c>
      <c r="G168" s="240"/>
      <c r="H168" s="243">
        <v>16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195</v>
      </c>
      <c r="AU168" s="249" t="s">
        <v>79</v>
      </c>
      <c r="AV168" s="13" t="s">
        <v>79</v>
      </c>
      <c r="AW168" s="13" t="s">
        <v>31</v>
      </c>
      <c r="AX168" s="13" t="s">
        <v>77</v>
      </c>
      <c r="AY168" s="249" t="s">
        <v>126</v>
      </c>
    </row>
    <row r="169" s="2" customFormat="1" ht="24.15" customHeight="1">
      <c r="A169" s="41"/>
      <c r="B169" s="42"/>
      <c r="C169" s="215" t="s">
        <v>7</v>
      </c>
      <c r="D169" s="215" t="s">
        <v>129</v>
      </c>
      <c r="E169" s="216" t="s">
        <v>1088</v>
      </c>
      <c r="F169" s="217" t="s">
        <v>1083</v>
      </c>
      <c r="G169" s="218" t="s">
        <v>635</v>
      </c>
      <c r="H169" s="219">
        <v>16</v>
      </c>
      <c r="I169" s="220"/>
      <c r="J169" s="221">
        <f>ROUND(I169*H169,2)</f>
        <v>0</v>
      </c>
      <c r="K169" s="217" t="s">
        <v>191</v>
      </c>
      <c r="L169" s="47"/>
      <c r="M169" s="222" t="s">
        <v>19</v>
      </c>
      <c r="N169" s="223" t="s">
        <v>40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148</v>
      </c>
      <c r="AT169" s="226" t="s">
        <v>129</v>
      </c>
      <c r="AU169" s="226" t="s">
        <v>79</v>
      </c>
      <c r="AY169" s="20" t="s">
        <v>126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77</v>
      </c>
      <c r="BK169" s="227">
        <f>ROUND(I169*H169,2)</f>
        <v>0</v>
      </c>
      <c r="BL169" s="20" t="s">
        <v>148</v>
      </c>
      <c r="BM169" s="226" t="s">
        <v>1089</v>
      </c>
    </row>
    <row r="170" s="2" customFormat="1">
      <c r="A170" s="41"/>
      <c r="B170" s="42"/>
      <c r="C170" s="43"/>
      <c r="D170" s="237" t="s">
        <v>193</v>
      </c>
      <c r="E170" s="43"/>
      <c r="F170" s="238" t="s">
        <v>1090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193</v>
      </c>
      <c r="AU170" s="20" t="s">
        <v>79</v>
      </c>
    </row>
    <row r="171" s="2" customFormat="1">
      <c r="A171" s="41"/>
      <c r="B171" s="42"/>
      <c r="C171" s="43"/>
      <c r="D171" s="228" t="s">
        <v>135</v>
      </c>
      <c r="E171" s="43"/>
      <c r="F171" s="229" t="s">
        <v>1086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135</v>
      </c>
      <c r="AU171" s="20" t="s">
        <v>79</v>
      </c>
    </row>
    <row r="172" s="13" customFormat="1">
      <c r="A172" s="13"/>
      <c r="B172" s="239"/>
      <c r="C172" s="240"/>
      <c r="D172" s="228" t="s">
        <v>195</v>
      </c>
      <c r="E172" s="241" t="s">
        <v>19</v>
      </c>
      <c r="F172" s="242" t="s">
        <v>1091</v>
      </c>
      <c r="G172" s="240"/>
      <c r="H172" s="243">
        <v>16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195</v>
      </c>
      <c r="AU172" s="249" t="s">
        <v>79</v>
      </c>
      <c r="AV172" s="13" t="s">
        <v>79</v>
      </c>
      <c r="AW172" s="13" t="s">
        <v>31</v>
      </c>
      <c r="AX172" s="13" t="s">
        <v>77</v>
      </c>
      <c r="AY172" s="249" t="s">
        <v>126</v>
      </c>
    </row>
    <row r="173" s="2" customFormat="1" ht="33" customHeight="1">
      <c r="A173" s="41"/>
      <c r="B173" s="42"/>
      <c r="C173" s="215" t="s">
        <v>332</v>
      </c>
      <c r="D173" s="215" t="s">
        <v>129</v>
      </c>
      <c r="E173" s="216" t="s">
        <v>924</v>
      </c>
      <c r="F173" s="217" t="s">
        <v>925</v>
      </c>
      <c r="G173" s="218" t="s">
        <v>190</v>
      </c>
      <c r="H173" s="219">
        <v>8380</v>
      </c>
      <c r="I173" s="220"/>
      <c r="J173" s="221">
        <f>ROUND(I173*H173,2)</f>
        <v>0</v>
      </c>
      <c r="K173" s="217" t="s">
        <v>191</v>
      </c>
      <c r="L173" s="47"/>
      <c r="M173" s="222" t="s">
        <v>19</v>
      </c>
      <c r="N173" s="223" t="s">
        <v>40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0.01</v>
      </c>
      <c r="T173" s="225">
        <f>S173*H173</f>
        <v>83.799999999999997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148</v>
      </c>
      <c r="AT173" s="226" t="s">
        <v>129</v>
      </c>
      <c r="AU173" s="226" t="s">
        <v>79</v>
      </c>
      <c r="AY173" s="20" t="s">
        <v>126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77</v>
      </c>
      <c r="BK173" s="227">
        <f>ROUND(I173*H173,2)</f>
        <v>0</v>
      </c>
      <c r="BL173" s="20" t="s">
        <v>148</v>
      </c>
      <c r="BM173" s="226" t="s">
        <v>1092</v>
      </c>
    </row>
    <row r="174" s="2" customFormat="1">
      <c r="A174" s="41"/>
      <c r="B174" s="42"/>
      <c r="C174" s="43"/>
      <c r="D174" s="237" t="s">
        <v>193</v>
      </c>
      <c r="E174" s="43"/>
      <c r="F174" s="238" t="s">
        <v>927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193</v>
      </c>
      <c r="AU174" s="20" t="s">
        <v>79</v>
      </c>
    </row>
    <row r="175" s="13" customFormat="1">
      <c r="A175" s="13"/>
      <c r="B175" s="239"/>
      <c r="C175" s="240"/>
      <c r="D175" s="228" t="s">
        <v>195</v>
      </c>
      <c r="E175" s="241" t="s">
        <v>19</v>
      </c>
      <c r="F175" s="242" t="s">
        <v>1093</v>
      </c>
      <c r="G175" s="240"/>
      <c r="H175" s="243">
        <v>8380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195</v>
      </c>
      <c r="AU175" s="249" t="s">
        <v>79</v>
      </c>
      <c r="AV175" s="13" t="s">
        <v>79</v>
      </c>
      <c r="AW175" s="13" t="s">
        <v>31</v>
      </c>
      <c r="AX175" s="13" t="s">
        <v>77</v>
      </c>
      <c r="AY175" s="249" t="s">
        <v>126</v>
      </c>
    </row>
    <row r="176" s="2" customFormat="1" ht="55.5" customHeight="1">
      <c r="A176" s="41"/>
      <c r="B176" s="42"/>
      <c r="C176" s="215" t="s">
        <v>340</v>
      </c>
      <c r="D176" s="215" t="s">
        <v>129</v>
      </c>
      <c r="E176" s="216" t="s">
        <v>1094</v>
      </c>
      <c r="F176" s="217" t="s">
        <v>1095</v>
      </c>
      <c r="G176" s="218" t="s">
        <v>635</v>
      </c>
      <c r="H176" s="219">
        <v>5</v>
      </c>
      <c r="I176" s="220"/>
      <c r="J176" s="221">
        <f>ROUND(I176*H176,2)</f>
        <v>0</v>
      </c>
      <c r="K176" s="217" t="s">
        <v>191</v>
      </c>
      <c r="L176" s="47"/>
      <c r="M176" s="222" t="s">
        <v>19</v>
      </c>
      <c r="N176" s="223" t="s">
        <v>40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0.082000000000000003</v>
      </c>
      <c r="T176" s="225">
        <f>S176*H176</f>
        <v>0.41000000000000003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148</v>
      </c>
      <c r="AT176" s="226" t="s">
        <v>129</v>
      </c>
      <c r="AU176" s="226" t="s">
        <v>79</v>
      </c>
      <c r="AY176" s="20" t="s">
        <v>126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77</v>
      </c>
      <c r="BK176" s="227">
        <f>ROUND(I176*H176,2)</f>
        <v>0</v>
      </c>
      <c r="BL176" s="20" t="s">
        <v>148</v>
      </c>
      <c r="BM176" s="226" t="s">
        <v>1096</v>
      </c>
    </row>
    <row r="177" s="2" customFormat="1">
      <c r="A177" s="41"/>
      <c r="B177" s="42"/>
      <c r="C177" s="43"/>
      <c r="D177" s="237" t="s">
        <v>193</v>
      </c>
      <c r="E177" s="43"/>
      <c r="F177" s="238" t="s">
        <v>1097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193</v>
      </c>
      <c r="AU177" s="20" t="s">
        <v>79</v>
      </c>
    </row>
    <row r="178" s="13" customFormat="1">
      <c r="A178" s="13"/>
      <c r="B178" s="239"/>
      <c r="C178" s="240"/>
      <c r="D178" s="228" t="s">
        <v>195</v>
      </c>
      <c r="E178" s="241" t="s">
        <v>19</v>
      </c>
      <c r="F178" s="242" t="s">
        <v>1000</v>
      </c>
      <c r="G178" s="240"/>
      <c r="H178" s="243">
        <v>5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195</v>
      </c>
      <c r="AU178" s="249" t="s">
        <v>79</v>
      </c>
      <c r="AV178" s="13" t="s">
        <v>79</v>
      </c>
      <c r="AW178" s="13" t="s">
        <v>31</v>
      </c>
      <c r="AX178" s="13" t="s">
        <v>77</v>
      </c>
      <c r="AY178" s="249" t="s">
        <v>126</v>
      </c>
    </row>
    <row r="179" s="2" customFormat="1" ht="49.05" customHeight="1">
      <c r="A179" s="41"/>
      <c r="B179" s="42"/>
      <c r="C179" s="215" t="s">
        <v>346</v>
      </c>
      <c r="D179" s="215" t="s">
        <v>129</v>
      </c>
      <c r="E179" s="216" t="s">
        <v>1098</v>
      </c>
      <c r="F179" s="217" t="s">
        <v>1099</v>
      </c>
      <c r="G179" s="218" t="s">
        <v>635</v>
      </c>
      <c r="H179" s="219">
        <v>5</v>
      </c>
      <c r="I179" s="220"/>
      <c r="J179" s="221">
        <f>ROUND(I179*H179,2)</f>
        <v>0</v>
      </c>
      <c r="K179" s="217" t="s">
        <v>191</v>
      </c>
      <c r="L179" s="47"/>
      <c r="M179" s="222" t="s">
        <v>19</v>
      </c>
      <c r="N179" s="223" t="s">
        <v>40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0.0040000000000000001</v>
      </c>
      <c r="T179" s="225">
        <f>S179*H179</f>
        <v>0.02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148</v>
      </c>
      <c r="AT179" s="226" t="s">
        <v>129</v>
      </c>
      <c r="AU179" s="226" t="s">
        <v>79</v>
      </c>
      <c r="AY179" s="20" t="s">
        <v>126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77</v>
      </c>
      <c r="BK179" s="227">
        <f>ROUND(I179*H179,2)</f>
        <v>0</v>
      </c>
      <c r="BL179" s="20" t="s">
        <v>148</v>
      </c>
      <c r="BM179" s="226" t="s">
        <v>1100</v>
      </c>
    </row>
    <row r="180" s="2" customFormat="1">
      <c r="A180" s="41"/>
      <c r="B180" s="42"/>
      <c r="C180" s="43"/>
      <c r="D180" s="237" t="s">
        <v>193</v>
      </c>
      <c r="E180" s="43"/>
      <c r="F180" s="238" t="s">
        <v>1101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193</v>
      </c>
      <c r="AU180" s="20" t="s">
        <v>79</v>
      </c>
    </row>
    <row r="181" s="13" customFormat="1">
      <c r="A181" s="13"/>
      <c r="B181" s="239"/>
      <c r="C181" s="240"/>
      <c r="D181" s="228" t="s">
        <v>195</v>
      </c>
      <c r="E181" s="241" t="s">
        <v>19</v>
      </c>
      <c r="F181" s="242" t="s">
        <v>1000</v>
      </c>
      <c r="G181" s="240"/>
      <c r="H181" s="243">
        <v>5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195</v>
      </c>
      <c r="AU181" s="249" t="s">
        <v>79</v>
      </c>
      <c r="AV181" s="13" t="s">
        <v>79</v>
      </c>
      <c r="AW181" s="13" t="s">
        <v>31</v>
      </c>
      <c r="AX181" s="13" t="s">
        <v>77</v>
      </c>
      <c r="AY181" s="249" t="s">
        <v>126</v>
      </c>
    </row>
    <row r="182" s="12" customFormat="1" ht="22.8" customHeight="1">
      <c r="A182" s="12"/>
      <c r="B182" s="199"/>
      <c r="C182" s="200"/>
      <c r="D182" s="201" t="s">
        <v>68</v>
      </c>
      <c r="E182" s="213" t="s">
        <v>933</v>
      </c>
      <c r="F182" s="213" t="s">
        <v>934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SUM(P183:P186)</f>
        <v>0</v>
      </c>
      <c r="Q182" s="207"/>
      <c r="R182" s="208">
        <f>SUM(R183:R186)</f>
        <v>0</v>
      </c>
      <c r="S182" s="207"/>
      <c r="T182" s="209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77</v>
      </c>
      <c r="AT182" s="211" t="s">
        <v>68</v>
      </c>
      <c r="AU182" s="211" t="s">
        <v>77</v>
      </c>
      <c r="AY182" s="210" t="s">
        <v>126</v>
      </c>
      <c r="BK182" s="212">
        <f>SUM(BK183:BK186)</f>
        <v>0</v>
      </c>
    </row>
    <row r="183" s="2" customFormat="1" ht="33" customHeight="1">
      <c r="A183" s="41"/>
      <c r="B183" s="42"/>
      <c r="C183" s="215" t="s">
        <v>352</v>
      </c>
      <c r="D183" s="215" t="s">
        <v>129</v>
      </c>
      <c r="E183" s="216" t="s">
        <v>1102</v>
      </c>
      <c r="F183" s="217" t="s">
        <v>1103</v>
      </c>
      <c r="G183" s="218" t="s">
        <v>322</v>
      </c>
      <c r="H183" s="219">
        <v>84.230000000000004</v>
      </c>
      <c r="I183" s="220"/>
      <c r="J183" s="221">
        <f>ROUND(I183*H183,2)</f>
        <v>0</v>
      </c>
      <c r="K183" s="217" t="s">
        <v>191</v>
      </c>
      <c r="L183" s="47"/>
      <c r="M183" s="222" t="s">
        <v>19</v>
      </c>
      <c r="N183" s="223" t="s">
        <v>40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148</v>
      </c>
      <c r="AT183" s="226" t="s">
        <v>129</v>
      </c>
      <c r="AU183" s="226" t="s">
        <v>79</v>
      </c>
      <c r="AY183" s="20" t="s">
        <v>126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77</v>
      </c>
      <c r="BK183" s="227">
        <f>ROUND(I183*H183,2)</f>
        <v>0</v>
      </c>
      <c r="BL183" s="20" t="s">
        <v>148</v>
      </c>
      <c r="BM183" s="226" t="s">
        <v>1104</v>
      </c>
    </row>
    <row r="184" s="2" customFormat="1">
      <c r="A184" s="41"/>
      <c r="B184" s="42"/>
      <c r="C184" s="43"/>
      <c r="D184" s="237" t="s">
        <v>193</v>
      </c>
      <c r="E184" s="43"/>
      <c r="F184" s="238" t="s">
        <v>1105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193</v>
      </c>
      <c r="AU184" s="20" t="s">
        <v>79</v>
      </c>
    </row>
    <row r="185" s="2" customFormat="1" ht="33" customHeight="1">
      <c r="A185" s="41"/>
      <c r="B185" s="42"/>
      <c r="C185" s="215" t="s">
        <v>360</v>
      </c>
      <c r="D185" s="215" t="s">
        <v>129</v>
      </c>
      <c r="E185" s="216" t="s">
        <v>1106</v>
      </c>
      <c r="F185" s="217" t="s">
        <v>1107</v>
      </c>
      <c r="G185" s="218" t="s">
        <v>322</v>
      </c>
      <c r="H185" s="219">
        <v>84.230000000000004</v>
      </c>
      <c r="I185" s="220"/>
      <c r="J185" s="221">
        <f>ROUND(I185*H185,2)</f>
        <v>0</v>
      </c>
      <c r="K185" s="217" t="s">
        <v>191</v>
      </c>
      <c r="L185" s="47"/>
      <c r="M185" s="222" t="s">
        <v>19</v>
      </c>
      <c r="N185" s="223" t="s">
        <v>40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148</v>
      </c>
      <c r="AT185" s="226" t="s">
        <v>129</v>
      </c>
      <c r="AU185" s="226" t="s">
        <v>79</v>
      </c>
      <c r="AY185" s="20" t="s">
        <v>126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77</v>
      </c>
      <c r="BK185" s="227">
        <f>ROUND(I185*H185,2)</f>
        <v>0</v>
      </c>
      <c r="BL185" s="20" t="s">
        <v>148</v>
      </c>
      <c r="BM185" s="226" t="s">
        <v>1108</v>
      </c>
    </row>
    <row r="186" s="2" customFormat="1">
      <c r="A186" s="41"/>
      <c r="B186" s="42"/>
      <c r="C186" s="43"/>
      <c r="D186" s="237" t="s">
        <v>193</v>
      </c>
      <c r="E186" s="43"/>
      <c r="F186" s="238" t="s">
        <v>1109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193</v>
      </c>
      <c r="AU186" s="20" t="s">
        <v>79</v>
      </c>
    </row>
    <row r="187" s="12" customFormat="1" ht="22.8" customHeight="1">
      <c r="A187" s="12"/>
      <c r="B187" s="199"/>
      <c r="C187" s="200"/>
      <c r="D187" s="201" t="s">
        <v>68</v>
      </c>
      <c r="E187" s="213" t="s">
        <v>964</v>
      </c>
      <c r="F187" s="213" t="s">
        <v>965</v>
      </c>
      <c r="G187" s="200"/>
      <c r="H187" s="200"/>
      <c r="I187" s="203"/>
      <c r="J187" s="214">
        <f>BK187</f>
        <v>0</v>
      </c>
      <c r="K187" s="200"/>
      <c r="L187" s="205"/>
      <c r="M187" s="206"/>
      <c r="N187" s="207"/>
      <c r="O187" s="207"/>
      <c r="P187" s="208">
        <f>SUM(P188:P189)</f>
        <v>0</v>
      </c>
      <c r="Q187" s="207"/>
      <c r="R187" s="208">
        <f>SUM(R188:R189)</f>
        <v>0</v>
      </c>
      <c r="S187" s="207"/>
      <c r="T187" s="209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0" t="s">
        <v>77</v>
      </c>
      <c r="AT187" s="211" t="s">
        <v>68</v>
      </c>
      <c r="AU187" s="211" t="s">
        <v>77</v>
      </c>
      <c r="AY187" s="210" t="s">
        <v>126</v>
      </c>
      <c r="BK187" s="212">
        <f>SUM(BK188:BK189)</f>
        <v>0</v>
      </c>
    </row>
    <row r="188" s="2" customFormat="1" ht="44.25" customHeight="1">
      <c r="A188" s="41"/>
      <c r="B188" s="42"/>
      <c r="C188" s="215" t="s">
        <v>366</v>
      </c>
      <c r="D188" s="215" t="s">
        <v>129</v>
      </c>
      <c r="E188" s="216" t="s">
        <v>1110</v>
      </c>
      <c r="F188" s="217" t="s">
        <v>1111</v>
      </c>
      <c r="G188" s="218" t="s">
        <v>322</v>
      </c>
      <c r="H188" s="219">
        <v>6.5099999999999998</v>
      </c>
      <c r="I188" s="220"/>
      <c r="J188" s="221">
        <f>ROUND(I188*H188,2)</f>
        <v>0</v>
      </c>
      <c r="K188" s="217" t="s">
        <v>191</v>
      </c>
      <c r="L188" s="47"/>
      <c r="M188" s="222" t="s">
        <v>19</v>
      </c>
      <c r="N188" s="223" t="s">
        <v>40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148</v>
      </c>
      <c r="AT188" s="226" t="s">
        <v>129</v>
      </c>
      <c r="AU188" s="226" t="s">
        <v>79</v>
      </c>
      <c r="AY188" s="20" t="s">
        <v>126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77</v>
      </c>
      <c r="BK188" s="227">
        <f>ROUND(I188*H188,2)</f>
        <v>0</v>
      </c>
      <c r="BL188" s="20" t="s">
        <v>148</v>
      </c>
      <c r="BM188" s="226" t="s">
        <v>1112</v>
      </c>
    </row>
    <row r="189" s="2" customFormat="1">
      <c r="A189" s="41"/>
      <c r="B189" s="42"/>
      <c r="C189" s="43"/>
      <c r="D189" s="237" t="s">
        <v>193</v>
      </c>
      <c r="E189" s="43"/>
      <c r="F189" s="238" t="s">
        <v>1113</v>
      </c>
      <c r="G189" s="43"/>
      <c r="H189" s="43"/>
      <c r="I189" s="230"/>
      <c r="J189" s="43"/>
      <c r="K189" s="43"/>
      <c r="L189" s="47"/>
      <c r="M189" s="233"/>
      <c r="N189" s="234"/>
      <c r="O189" s="235"/>
      <c r="P189" s="235"/>
      <c r="Q189" s="235"/>
      <c r="R189" s="235"/>
      <c r="S189" s="235"/>
      <c r="T189" s="236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193</v>
      </c>
      <c r="AU189" s="20" t="s">
        <v>79</v>
      </c>
    </row>
    <row r="190" s="2" customFormat="1" ht="6.96" customHeight="1">
      <c r="A190" s="41"/>
      <c r="B190" s="62"/>
      <c r="C190" s="63"/>
      <c r="D190" s="63"/>
      <c r="E190" s="63"/>
      <c r="F190" s="63"/>
      <c r="G190" s="63"/>
      <c r="H190" s="63"/>
      <c r="I190" s="63"/>
      <c r="J190" s="63"/>
      <c r="K190" s="63"/>
      <c r="L190" s="47"/>
      <c r="M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</row>
  </sheetData>
  <sheetProtection sheet="1" autoFilter="0" formatColumns="0" formatRows="0" objects="1" scenarios="1" spinCount="100000" saltValue="yOHl9JOA8jQb7Kuy+qVp6KBl1jLYLNfkECTCZtjL3LmoZsZV4Hh+KQeJUujVPYYDr/F27YqxDu1weVwcfmUUEw==" hashValue="rmmpkGgLdFei/csDYaI0Epoe8NMLe90esteJC0UkhGilahBEyqZZuxeuIEldkpWyfz3sArjLt3mO+sjNouE9TQ==" algorithmName="SHA-512" password="CC35"/>
  <autoFilter ref="C89:K1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4_02/162211201"/>
    <hyperlink ref="F98" r:id="rId2" display="https://podminky.urs.cz/item/CS_URS_2024_02/914111111"/>
    <hyperlink ref="F101" r:id="rId3" display="https://podminky.urs.cz/item/CS_URS_2024_02/914511112"/>
    <hyperlink ref="F107" r:id="rId4" display="https://podminky.urs.cz/item/CS_URS_2024_02/915111112"/>
    <hyperlink ref="F114" r:id="rId5" display="https://podminky.urs.cz/item/CS_URS_2024_02/915111122"/>
    <hyperlink ref="F117" r:id="rId6" display="https://podminky.urs.cz/item/CS_URS_2024_02/915121112"/>
    <hyperlink ref="F120" r:id="rId7" display="https://podminky.urs.cz/item/CS_URS_2024_02/915121122"/>
    <hyperlink ref="F126" r:id="rId8" display="https://podminky.urs.cz/item/CS_URS_2024_02/915131112"/>
    <hyperlink ref="F132" r:id="rId9" display="https://podminky.urs.cz/item/CS_URS_2024_02/915211112"/>
    <hyperlink ref="F139" r:id="rId10" display="https://podminky.urs.cz/item/CS_URS_2024_02/915211122"/>
    <hyperlink ref="F142" r:id="rId11" display="https://podminky.urs.cz/item/CS_URS_2024_02/915221112"/>
    <hyperlink ref="F145" r:id="rId12" display="https://podminky.urs.cz/item/CS_URS_2024_02/915221122"/>
    <hyperlink ref="F151" r:id="rId13" display="https://podminky.urs.cz/item/CS_URS_2024_02/915231112"/>
    <hyperlink ref="F157" r:id="rId14" display="https://podminky.urs.cz/item/CS_URS_2024_02/915611111"/>
    <hyperlink ref="F160" r:id="rId15" display="https://podminky.urs.cz/item/CS_URS_2024_02/915621111"/>
    <hyperlink ref="F163" r:id="rId16" display="https://podminky.urs.cz/item/CS_URS_2024_02/916-R11"/>
    <hyperlink ref="F166" r:id="rId17" display="https://podminky.urs.cz/item/CS_URS_2024_02/916-R21"/>
    <hyperlink ref="F170" r:id="rId18" display="https://podminky.urs.cz/item/CS_URS_2024_02/916-R22"/>
    <hyperlink ref="F174" r:id="rId19" display="https://podminky.urs.cz/item/CS_URS_2024_02/938908411"/>
    <hyperlink ref="F177" r:id="rId20" display="https://podminky.urs.cz/item/CS_URS_2024_02/966006132"/>
    <hyperlink ref="F180" r:id="rId21" display="https://podminky.urs.cz/item/CS_URS_2024_02/966006211"/>
    <hyperlink ref="F184" r:id="rId22" display="https://podminky.urs.cz/item/CS_URS_2024_02/997221111"/>
    <hyperlink ref="F186" r:id="rId23" display="https://podminky.urs.cz/item/CS_URS_2024_02/997221121"/>
    <hyperlink ref="F189" r:id="rId24" display="https://podminky.urs.cz/item/CS_URS_2024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Věstonická – oprava komunikace a chodníků. Úsek Čejkovická – Pálavské náměstí</v>
      </c>
      <c r="F7" s="145"/>
      <c r="G7" s="145"/>
      <c r="H7" s="145"/>
      <c r="L7" s="23"/>
    </row>
    <row r="8" s="1" customFormat="1" ht="12" customHeight="1">
      <c r="B8" s="23"/>
      <c r="D8" s="145" t="s">
        <v>98</v>
      </c>
      <c r="L8" s="23"/>
    </row>
    <row r="9" s="2" customFormat="1" ht="16.5" customHeight="1">
      <c r="A9" s="41"/>
      <c r="B9" s="47"/>
      <c r="C9" s="41"/>
      <c r="D9" s="41"/>
      <c r="E9" s="146" t="s">
        <v>172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173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1114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25. 11. 2024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27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28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27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30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 xml:space="preserve"> </v>
      </c>
      <c r="F23" s="41"/>
      <c r="G23" s="41"/>
      <c r="H23" s="41"/>
      <c r="I23" s="145" t="s">
        <v>27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32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27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33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35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37</v>
      </c>
      <c r="G34" s="41"/>
      <c r="H34" s="41"/>
      <c r="I34" s="157" t="s">
        <v>36</v>
      </c>
      <c r="J34" s="157" t="s">
        <v>38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39</v>
      </c>
      <c r="E35" s="145" t="s">
        <v>40</v>
      </c>
      <c r="F35" s="159">
        <f>ROUND((SUM(BE87:BE125)),  2)</f>
        <v>0</v>
      </c>
      <c r="G35" s="41"/>
      <c r="H35" s="41"/>
      <c r="I35" s="160">
        <v>0.20999999999999999</v>
      </c>
      <c r="J35" s="159">
        <f>ROUND(((SUM(BE87:BE125))*I35),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41</v>
      </c>
      <c r="F36" s="159">
        <f>ROUND((SUM(BF87:BF125)),  2)</f>
        <v>0</v>
      </c>
      <c r="G36" s="41"/>
      <c r="H36" s="41"/>
      <c r="I36" s="160">
        <v>0.12</v>
      </c>
      <c r="J36" s="159">
        <f>ROUND(((SUM(BF87:BF125))*I36),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42</v>
      </c>
      <c r="F37" s="159">
        <f>ROUND((SUM(BG87:BG125)),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43</v>
      </c>
      <c r="F38" s="159">
        <f>ROUND((SUM(BH87:BH125)),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44</v>
      </c>
      <c r="F39" s="159">
        <f>ROUND((SUM(BI87:BI125)),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45</v>
      </c>
      <c r="E41" s="163"/>
      <c r="F41" s="163"/>
      <c r="G41" s="164" t="s">
        <v>46</v>
      </c>
      <c r="H41" s="165" t="s">
        <v>47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100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Věstonická – oprava komunikace a chodníků. Úsek Čejkovická – Pálavské náměstí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172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173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101.2 - Oprava komunikací - PŘECHODNÉ DZ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25. 11. 2024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32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101</v>
      </c>
      <c r="D61" s="174"/>
      <c r="E61" s="174"/>
      <c r="F61" s="174"/>
      <c r="G61" s="174"/>
      <c r="H61" s="174"/>
      <c r="I61" s="174"/>
      <c r="J61" s="175" t="s">
        <v>102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67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103</v>
      </c>
    </row>
    <row r="64" s="9" customFormat="1" ht="24.96" customHeight="1">
      <c r="A64" s="9"/>
      <c r="B64" s="177"/>
      <c r="C64" s="178"/>
      <c r="D64" s="179" t="s">
        <v>174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180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110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Věstonická – oprava komunikace a chodníků. Úsek Čejkovická – Pálavské náměstí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98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2" t="s">
        <v>172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173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101.2 - Oprava komunikací - PŘECHODNÉ DZ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F14</f>
        <v xml:space="preserve"> </v>
      </c>
      <c r="G81" s="43"/>
      <c r="H81" s="43"/>
      <c r="I81" s="35" t="s">
        <v>23</v>
      </c>
      <c r="J81" s="75" t="str">
        <f>IF(J14="","",J14)</f>
        <v>25. 11. 2024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E17</f>
        <v xml:space="preserve"> </v>
      </c>
      <c r="G83" s="43"/>
      <c r="H83" s="43"/>
      <c r="I83" s="35" t="s">
        <v>30</v>
      </c>
      <c r="J83" s="39" t="str">
        <f>E23</f>
        <v xml:space="preserve"> 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28</v>
      </c>
      <c r="D84" s="43"/>
      <c r="E84" s="43"/>
      <c r="F84" s="30" t="str">
        <f>IF(E20="","",E20)</f>
        <v>Vyplň údaj</v>
      </c>
      <c r="G84" s="43"/>
      <c r="H84" s="43"/>
      <c r="I84" s="35" t="s">
        <v>32</v>
      </c>
      <c r="J84" s="39" t="str">
        <f>E26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111</v>
      </c>
      <c r="D86" s="191" t="s">
        <v>54</v>
      </c>
      <c r="E86" s="191" t="s">
        <v>50</v>
      </c>
      <c r="F86" s="191" t="s">
        <v>51</v>
      </c>
      <c r="G86" s="191" t="s">
        <v>112</v>
      </c>
      <c r="H86" s="191" t="s">
        <v>113</v>
      </c>
      <c r="I86" s="191" t="s">
        <v>114</v>
      </c>
      <c r="J86" s="191" t="s">
        <v>102</v>
      </c>
      <c r="K86" s="192" t="s">
        <v>115</v>
      </c>
      <c r="L86" s="193"/>
      <c r="M86" s="95" t="s">
        <v>19</v>
      </c>
      <c r="N86" s="96" t="s">
        <v>39</v>
      </c>
      <c r="O86" s="96" t="s">
        <v>116</v>
      </c>
      <c r="P86" s="96" t="s">
        <v>117</v>
      </c>
      <c r="Q86" s="96" t="s">
        <v>118</v>
      </c>
      <c r="R86" s="96" t="s">
        <v>119</v>
      </c>
      <c r="S86" s="96" t="s">
        <v>120</v>
      </c>
      <c r="T86" s="97" t="s">
        <v>121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122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4.4219999999999997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68</v>
      </c>
      <c r="AU87" s="20" t="s">
        <v>103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68</v>
      </c>
      <c r="E88" s="202" t="s">
        <v>185</v>
      </c>
      <c r="F88" s="202" t="s">
        <v>186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4.4219999999999997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77</v>
      </c>
      <c r="AT88" s="211" t="s">
        <v>68</v>
      </c>
      <c r="AU88" s="211" t="s">
        <v>69</v>
      </c>
      <c r="AY88" s="210" t="s">
        <v>126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68</v>
      </c>
      <c r="E89" s="213" t="s">
        <v>236</v>
      </c>
      <c r="F89" s="213" t="s">
        <v>734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SUM(P90:P125)</f>
        <v>0</v>
      </c>
      <c r="Q89" s="207"/>
      <c r="R89" s="208">
        <f>SUM(R90:R125)</f>
        <v>4.4219999999999997</v>
      </c>
      <c r="S89" s="207"/>
      <c r="T89" s="209">
        <f>SUM(T90:T125)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77</v>
      </c>
      <c r="AT89" s="211" t="s">
        <v>68</v>
      </c>
      <c r="AU89" s="211" t="s">
        <v>77</v>
      </c>
      <c r="AY89" s="210" t="s">
        <v>126</v>
      </c>
      <c r="BK89" s="212">
        <f>SUM(BK90:BK125)</f>
        <v>0</v>
      </c>
    </row>
    <row r="90" s="2" customFormat="1" ht="37.8" customHeight="1">
      <c r="A90" s="41"/>
      <c r="B90" s="42"/>
      <c r="C90" s="215" t="s">
        <v>77</v>
      </c>
      <c r="D90" s="215" t="s">
        <v>129</v>
      </c>
      <c r="E90" s="216" t="s">
        <v>1115</v>
      </c>
      <c r="F90" s="217" t="s">
        <v>1116</v>
      </c>
      <c r="G90" s="218" t="s">
        <v>635</v>
      </c>
      <c r="H90" s="219">
        <v>116</v>
      </c>
      <c r="I90" s="220"/>
      <c r="J90" s="221">
        <f>ROUND(I90*H90,2)</f>
        <v>0</v>
      </c>
      <c r="K90" s="217" t="s">
        <v>191</v>
      </c>
      <c r="L90" s="47"/>
      <c r="M90" s="222" t="s">
        <v>19</v>
      </c>
      <c r="N90" s="223" t="s">
        <v>40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148</v>
      </c>
      <c r="AT90" s="226" t="s">
        <v>129</v>
      </c>
      <c r="AU90" s="226" t="s">
        <v>79</v>
      </c>
      <c r="AY90" s="20" t="s">
        <v>126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77</v>
      </c>
      <c r="BK90" s="227">
        <f>ROUND(I90*H90,2)</f>
        <v>0</v>
      </c>
      <c r="BL90" s="20" t="s">
        <v>148</v>
      </c>
      <c r="BM90" s="226" t="s">
        <v>1117</v>
      </c>
    </row>
    <row r="91" s="2" customFormat="1">
      <c r="A91" s="41"/>
      <c r="B91" s="42"/>
      <c r="C91" s="43"/>
      <c r="D91" s="237" t="s">
        <v>193</v>
      </c>
      <c r="E91" s="43"/>
      <c r="F91" s="238" t="s">
        <v>1118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193</v>
      </c>
      <c r="AU91" s="20" t="s">
        <v>79</v>
      </c>
    </row>
    <row r="92" s="13" customFormat="1">
      <c r="A92" s="13"/>
      <c r="B92" s="239"/>
      <c r="C92" s="240"/>
      <c r="D92" s="228" t="s">
        <v>195</v>
      </c>
      <c r="E92" s="241" t="s">
        <v>19</v>
      </c>
      <c r="F92" s="242" t="s">
        <v>1119</v>
      </c>
      <c r="G92" s="240"/>
      <c r="H92" s="243">
        <v>116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9" t="s">
        <v>195</v>
      </c>
      <c r="AU92" s="249" t="s">
        <v>79</v>
      </c>
      <c r="AV92" s="13" t="s">
        <v>79</v>
      </c>
      <c r="AW92" s="13" t="s">
        <v>31</v>
      </c>
      <c r="AX92" s="13" t="s">
        <v>77</v>
      </c>
      <c r="AY92" s="249" t="s">
        <v>126</v>
      </c>
    </row>
    <row r="93" s="2" customFormat="1" ht="44.25" customHeight="1">
      <c r="A93" s="41"/>
      <c r="B93" s="42"/>
      <c r="C93" s="215" t="s">
        <v>79</v>
      </c>
      <c r="D93" s="215" t="s">
        <v>129</v>
      </c>
      <c r="E93" s="216" t="s">
        <v>1120</v>
      </c>
      <c r="F93" s="217" t="s">
        <v>1121</v>
      </c>
      <c r="G93" s="218" t="s">
        <v>635</v>
      </c>
      <c r="H93" s="219">
        <v>2610</v>
      </c>
      <c r="I93" s="220"/>
      <c r="J93" s="221">
        <f>ROUND(I93*H93,2)</f>
        <v>0</v>
      </c>
      <c r="K93" s="217" t="s">
        <v>191</v>
      </c>
      <c r="L93" s="47"/>
      <c r="M93" s="222" t="s">
        <v>19</v>
      </c>
      <c r="N93" s="223" t="s">
        <v>40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148</v>
      </c>
      <c r="AT93" s="226" t="s">
        <v>129</v>
      </c>
      <c r="AU93" s="226" t="s">
        <v>79</v>
      </c>
      <c r="AY93" s="20" t="s">
        <v>126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77</v>
      </c>
      <c r="BK93" s="227">
        <f>ROUND(I93*H93,2)</f>
        <v>0</v>
      </c>
      <c r="BL93" s="20" t="s">
        <v>148</v>
      </c>
      <c r="BM93" s="226" t="s">
        <v>1122</v>
      </c>
    </row>
    <row r="94" s="2" customFormat="1">
      <c r="A94" s="41"/>
      <c r="B94" s="42"/>
      <c r="C94" s="43"/>
      <c r="D94" s="237" t="s">
        <v>193</v>
      </c>
      <c r="E94" s="43"/>
      <c r="F94" s="238" t="s">
        <v>1123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193</v>
      </c>
      <c r="AU94" s="20" t="s">
        <v>79</v>
      </c>
    </row>
    <row r="95" s="13" customFormat="1">
      <c r="A95" s="13"/>
      <c r="B95" s="239"/>
      <c r="C95" s="240"/>
      <c r="D95" s="228" t="s">
        <v>195</v>
      </c>
      <c r="E95" s="241" t="s">
        <v>19</v>
      </c>
      <c r="F95" s="242" t="s">
        <v>1124</v>
      </c>
      <c r="G95" s="240"/>
      <c r="H95" s="243">
        <v>2610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195</v>
      </c>
      <c r="AU95" s="249" t="s">
        <v>79</v>
      </c>
      <c r="AV95" s="13" t="s">
        <v>79</v>
      </c>
      <c r="AW95" s="13" t="s">
        <v>31</v>
      </c>
      <c r="AX95" s="13" t="s">
        <v>77</v>
      </c>
      <c r="AY95" s="249" t="s">
        <v>126</v>
      </c>
    </row>
    <row r="96" s="2" customFormat="1" ht="37.8" customHeight="1">
      <c r="A96" s="41"/>
      <c r="B96" s="42"/>
      <c r="C96" s="215" t="s">
        <v>141</v>
      </c>
      <c r="D96" s="215" t="s">
        <v>129</v>
      </c>
      <c r="E96" s="216" t="s">
        <v>1125</v>
      </c>
      <c r="F96" s="217" t="s">
        <v>1126</v>
      </c>
      <c r="G96" s="218" t="s">
        <v>635</v>
      </c>
      <c r="H96" s="219">
        <v>4</v>
      </c>
      <c r="I96" s="220"/>
      <c r="J96" s="221">
        <f>ROUND(I96*H96,2)</f>
        <v>0</v>
      </c>
      <c r="K96" s="217" t="s">
        <v>191</v>
      </c>
      <c r="L96" s="47"/>
      <c r="M96" s="222" t="s">
        <v>19</v>
      </c>
      <c r="N96" s="223" t="s">
        <v>40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148</v>
      </c>
      <c r="AT96" s="226" t="s">
        <v>129</v>
      </c>
      <c r="AU96" s="226" t="s">
        <v>79</v>
      </c>
      <c r="AY96" s="20" t="s">
        <v>126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77</v>
      </c>
      <c r="BK96" s="227">
        <f>ROUND(I96*H96,2)</f>
        <v>0</v>
      </c>
      <c r="BL96" s="20" t="s">
        <v>148</v>
      </c>
      <c r="BM96" s="226" t="s">
        <v>1127</v>
      </c>
    </row>
    <row r="97" s="2" customFormat="1">
      <c r="A97" s="41"/>
      <c r="B97" s="42"/>
      <c r="C97" s="43"/>
      <c r="D97" s="237" t="s">
        <v>193</v>
      </c>
      <c r="E97" s="43"/>
      <c r="F97" s="238" t="s">
        <v>1128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193</v>
      </c>
      <c r="AU97" s="20" t="s">
        <v>79</v>
      </c>
    </row>
    <row r="98" s="13" customFormat="1">
      <c r="A98" s="13"/>
      <c r="B98" s="239"/>
      <c r="C98" s="240"/>
      <c r="D98" s="228" t="s">
        <v>195</v>
      </c>
      <c r="E98" s="241" t="s">
        <v>19</v>
      </c>
      <c r="F98" s="242" t="s">
        <v>1129</v>
      </c>
      <c r="G98" s="240"/>
      <c r="H98" s="243">
        <v>4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195</v>
      </c>
      <c r="AU98" s="249" t="s">
        <v>79</v>
      </c>
      <c r="AV98" s="13" t="s">
        <v>79</v>
      </c>
      <c r="AW98" s="13" t="s">
        <v>31</v>
      </c>
      <c r="AX98" s="13" t="s">
        <v>77</v>
      </c>
      <c r="AY98" s="249" t="s">
        <v>126</v>
      </c>
    </row>
    <row r="99" s="2" customFormat="1" ht="37.8" customHeight="1">
      <c r="A99" s="41"/>
      <c r="B99" s="42"/>
      <c r="C99" s="215" t="s">
        <v>148</v>
      </c>
      <c r="D99" s="215" t="s">
        <v>129</v>
      </c>
      <c r="E99" s="216" t="s">
        <v>1130</v>
      </c>
      <c r="F99" s="217" t="s">
        <v>1131</v>
      </c>
      <c r="G99" s="218" t="s">
        <v>635</v>
      </c>
      <c r="H99" s="219">
        <v>180</v>
      </c>
      <c r="I99" s="220"/>
      <c r="J99" s="221">
        <f>ROUND(I99*H99,2)</f>
        <v>0</v>
      </c>
      <c r="K99" s="217" t="s">
        <v>191</v>
      </c>
      <c r="L99" s="47"/>
      <c r="M99" s="222" t="s">
        <v>19</v>
      </c>
      <c r="N99" s="223" t="s">
        <v>40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148</v>
      </c>
      <c r="AT99" s="226" t="s">
        <v>129</v>
      </c>
      <c r="AU99" s="226" t="s">
        <v>79</v>
      </c>
      <c r="AY99" s="20" t="s">
        <v>126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77</v>
      </c>
      <c r="BK99" s="227">
        <f>ROUND(I99*H99,2)</f>
        <v>0</v>
      </c>
      <c r="BL99" s="20" t="s">
        <v>148</v>
      </c>
      <c r="BM99" s="226" t="s">
        <v>1132</v>
      </c>
    </row>
    <row r="100" s="2" customFormat="1">
      <c r="A100" s="41"/>
      <c r="B100" s="42"/>
      <c r="C100" s="43"/>
      <c r="D100" s="237" t="s">
        <v>193</v>
      </c>
      <c r="E100" s="43"/>
      <c r="F100" s="238" t="s">
        <v>1133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193</v>
      </c>
      <c r="AU100" s="20" t="s">
        <v>79</v>
      </c>
    </row>
    <row r="101" s="13" customFormat="1">
      <c r="A101" s="13"/>
      <c r="B101" s="239"/>
      <c r="C101" s="240"/>
      <c r="D101" s="228" t="s">
        <v>195</v>
      </c>
      <c r="E101" s="241" t="s">
        <v>19</v>
      </c>
      <c r="F101" s="242" t="s">
        <v>1134</v>
      </c>
      <c r="G101" s="240"/>
      <c r="H101" s="243">
        <v>180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195</v>
      </c>
      <c r="AU101" s="249" t="s">
        <v>79</v>
      </c>
      <c r="AV101" s="13" t="s">
        <v>79</v>
      </c>
      <c r="AW101" s="13" t="s">
        <v>31</v>
      </c>
      <c r="AX101" s="13" t="s">
        <v>77</v>
      </c>
      <c r="AY101" s="249" t="s">
        <v>126</v>
      </c>
    </row>
    <row r="102" s="2" customFormat="1" ht="24.15" customHeight="1">
      <c r="A102" s="41"/>
      <c r="B102" s="42"/>
      <c r="C102" s="215" t="s">
        <v>125</v>
      </c>
      <c r="D102" s="215" t="s">
        <v>129</v>
      </c>
      <c r="E102" s="216" t="s">
        <v>1135</v>
      </c>
      <c r="F102" s="217" t="s">
        <v>1136</v>
      </c>
      <c r="G102" s="218" t="s">
        <v>635</v>
      </c>
      <c r="H102" s="219">
        <v>280</v>
      </c>
      <c r="I102" s="220"/>
      <c r="J102" s="221">
        <f>ROUND(I102*H102,2)</f>
        <v>0</v>
      </c>
      <c r="K102" s="217" t="s">
        <v>191</v>
      </c>
      <c r="L102" s="47"/>
      <c r="M102" s="222" t="s">
        <v>19</v>
      </c>
      <c r="N102" s="223" t="s">
        <v>40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148</v>
      </c>
      <c r="AT102" s="226" t="s">
        <v>129</v>
      </c>
      <c r="AU102" s="226" t="s">
        <v>79</v>
      </c>
      <c r="AY102" s="20" t="s">
        <v>126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77</v>
      </c>
      <c r="BK102" s="227">
        <f>ROUND(I102*H102,2)</f>
        <v>0</v>
      </c>
      <c r="BL102" s="20" t="s">
        <v>148</v>
      </c>
      <c r="BM102" s="226" t="s">
        <v>1137</v>
      </c>
    </row>
    <row r="103" s="2" customFormat="1">
      <c r="A103" s="41"/>
      <c r="B103" s="42"/>
      <c r="C103" s="43"/>
      <c r="D103" s="237" t="s">
        <v>193</v>
      </c>
      <c r="E103" s="43"/>
      <c r="F103" s="238" t="s">
        <v>1138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193</v>
      </c>
      <c r="AU103" s="20" t="s">
        <v>79</v>
      </c>
    </row>
    <row r="104" s="13" customFormat="1">
      <c r="A104" s="13"/>
      <c r="B104" s="239"/>
      <c r="C104" s="240"/>
      <c r="D104" s="228" t="s">
        <v>195</v>
      </c>
      <c r="E104" s="241" t="s">
        <v>19</v>
      </c>
      <c r="F104" s="242" t="s">
        <v>1139</v>
      </c>
      <c r="G104" s="240"/>
      <c r="H104" s="243">
        <v>280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195</v>
      </c>
      <c r="AU104" s="249" t="s">
        <v>79</v>
      </c>
      <c r="AV104" s="13" t="s">
        <v>79</v>
      </c>
      <c r="AW104" s="13" t="s">
        <v>31</v>
      </c>
      <c r="AX104" s="13" t="s">
        <v>77</v>
      </c>
      <c r="AY104" s="249" t="s">
        <v>126</v>
      </c>
    </row>
    <row r="105" s="2" customFormat="1" ht="37.8" customHeight="1">
      <c r="A105" s="41"/>
      <c r="B105" s="42"/>
      <c r="C105" s="215" t="s">
        <v>160</v>
      </c>
      <c r="D105" s="215" t="s">
        <v>129</v>
      </c>
      <c r="E105" s="216" t="s">
        <v>1140</v>
      </c>
      <c r="F105" s="217" t="s">
        <v>1141</v>
      </c>
      <c r="G105" s="218" t="s">
        <v>635</v>
      </c>
      <c r="H105" s="219">
        <v>4</v>
      </c>
      <c r="I105" s="220"/>
      <c r="J105" s="221">
        <f>ROUND(I105*H105,2)</f>
        <v>0</v>
      </c>
      <c r="K105" s="217" t="s">
        <v>191</v>
      </c>
      <c r="L105" s="47"/>
      <c r="M105" s="222" t="s">
        <v>19</v>
      </c>
      <c r="N105" s="223" t="s">
        <v>40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148</v>
      </c>
      <c r="AT105" s="226" t="s">
        <v>129</v>
      </c>
      <c r="AU105" s="226" t="s">
        <v>79</v>
      </c>
      <c r="AY105" s="20" t="s">
        <v>126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77</v>
      </c>
      <c r="BK105" s="227">
        <f>ROUND(I105*H105,2)</f>
        <v>0</v>
      </c>
      <c r="BL105" s="20" t="s">
        <v>148</v>
      </c>
      <c r="BM105" s="226" t="s">
        <v>1142</v>
      </c>
    </row>
    <row r="106" s="2" customFormat="1">
      <c r="A106" s="41"/>
      <c r="B106" s="42"/>
      <c r="C106" s="43"/>
      <c r="D106" s="237" t="s">
        <v>193</v>
      </c>
      <c r="E106" s="43"/>
      <c r="F106" s="238" t="s">
        <v>1143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193</v>
      </c>
      <c r="AU106" s="20" t="s">
        <v>79</v>
      </c>
    </row>
    <row r="107" s="13" customFormat="1">
      <c r="A107" s="13"/>
      <c r="B107" s="239"/>
      <c r="C107" s="240"/>
      <c r="D107" s="228" t="s">
        <v>195</v>
      </c>
      <c r="E107" s="241" t="s">
        <v>19</v>
      </c>
      <c r="F107" s="242" t="s">
        <v>1144</v>
      </c>
      <c r="G107" s="240"/>
      <c r="H107" s="243">
        <v>4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195</v>
      </c>
      <c r="AU107" s="249" t="s">
        <v>79</v>
      </c>
      <c r="AV107" s="13" t="s">
        <v>79</v>
      </c>
      <c r="AW107" s="13" t="s">
        <v>31</v>
      </c>
      <c r="AX107" s="13" t="s">
        <v>77</v>
      </c>
      <c r="AY107" s="249" t="s">
        <v>126</v>
      </c>
    </row>
    <row r="108" s="2" customFormat="1" ht="49.05" customHeight="1">
      <c r="A108" s="41"/>
      <c r="B108" s="42"/>
      <c r="C108" s="215" t="s">
        <v>167</v>
      </c>
      <c r="D108" s="215" t="s">
        <v>129</v>
      </c>
      <c r="E108" s="216" t="s">
        <v>1145</v>
      </c>
      <c r="F108" s="217" t="s">
        <v>1146</v>
      </c>
      <c r="G108" s="218" t="s">
        <v>635</v>
      </c>
      <c r="H108" s="219">
        <v>6300</v>
      </c>
      <c r="I108" s="220"/>
      <c r="J108" s="221">
        <f>ROUND(I108*H108,2)</f>
        <v>0</v>
      </c>
      <c r="K108" s="217" t="s">
        <v>191</v>
      </c>
      <c r="L108" s="47"/>
      <c r="M108" s="222" t="s">
        <v>19</v>
      </c>
      <c r="N108" s="223" t="s">
        <v>40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148</v>
      </c>
      <c r="AT108" s="226" t="s">
        <v>129</v>
      </c>
      <c r="AU108" s="226" t="s">
        <v>79</v>
      </c>
      <c r="AY108" s="20" t="s">
        <v>126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77</v>
      </c>
      <c r="BK108" s="227">
        <f>ROUND(I108*H108,2)</f>
        <v>0</v>
      </c>
      <c r="BL108" s="20" t="s">
        <v>148</v>
      </c>
      <c r="BM108" s="226" t="s">
        <v>1147</v>
      </c>
    </row>
    <row r="109" s="2" customFormat="1">
      <c r="A109" s="41"/>
      <c r="B109" s="42"/>
      <c r="C109" s="43"/>
      <c r="D109" s="237" t="s">
        <v>193</v>
      </c>
      <c r="E109" s="43"/>
      <c r="F109" s="238" t="s">
        <v>1148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193</v>
      </c>
      <c r="AU109" s="20" t="s">
        <v>79</v>
      </c>
    </row>
    <row r="110" s="13" customFormat="1">
      <c r="A110" s="13"/>
      <c r="B110" s="239"/>
      <c r="C110" s="240"/>
      <c r="D110" s="228" t="s">
        <v>195</v>
      </c>
      <c r="E110" s="241" t="s">
        <v>19</v>
      </c>
      <c r="F110" s="242" t="s">
        <v>1149</v>
      </c>
      <c r="G110" s="240"/>
      <c r="H110" s="243">
        <v>6300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195</v>
      </c>
      <c r="AU110" s="249" t="s">
        <v>79</v>
      </c>
      <c r="AV110" s="13" t="s">
        <v>79</v>
      </c>
      <c r="AW110" s="13" t="s">
        <v>31</v>
      </c>
      <c r="AX110" s="13" t="s">
        <v>77</v>
      </c>
      <c r="AY110" s="249" t="s">
        <v>126</v>
      </c>
    </row>
    <row r="111" s="2" customFormat="1" ht="49.05" customHeight="1">
      <c r="A111" s="41"/>
      <c r="B111" s="42"/>
      <c r="C111" s="215" t="s">
        <v>230</v>
      </c>
      <c r="D111" s="215" t="s">
        <v>129</v>
      </c>
      <c r="E111" s="216" t="s">
        <v>1150</v>
      </c>
      <c r="F111" s="217" t="s">
        <v>1151</v>
      </c>
      <c r="G111" s="218" t="s">
        <v>635</v>
      </c>
      <c r="H111" s="219">
        <v>90</v>
      </c>
      <c r="I111" s="220"/>
      <c r="J111" s="221">
        <f>ROUND(I111*H111,2)</f>
        <v>0</v>
      </c>
      <c r="K111" s="217" t="s">
        <v>191</v>
      </c>
      <c r="L111" s="47"/>
      <c r="M111" s="222" t="s">
        <v>19</v>
      </c>
      <c r="N111" s="223" t="s">
        <v>40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148</v>
      </c>
      <c r="AT111" s="226" t="s">
        <v>129</v>
      </c>
      <c r="AU111" s="226" t="s">
        <v>79</v>
      </c>
      <c r="AY111" s="20" t="s">
        <v>126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77</v>
      </c>
      <c r="BK111" s="227">
        <f>ROUND(I111*H111,2)</f>
        <v>0</v>
      </c>
      <c r="BL111" s="20" t="s">
        <v>148</v>
      </c>
      <c r="BM111" s="226" t="s">
        <v>1152</v>
      </c>
    </row>
    <row r="112" s="2" customFormat="1">
      <c r="A112" s="41"/>
      <c r="B112" s="42"/>
      <c r="C112" s="43"/>
      <c r="D112" s="237" t="s">
        <v>193</v>
      </c>
      <c r="E112" s="43"/>
      <c r="F112" s="238" t="s">
        <v>1153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193</v>
      </c>
      <c r="AU112" s="20" t="s">
        <v>79</v>
      </c>
    </row>
    <row r="113" s="13" customFormat="1">
      <c r="A113" s="13"/>
      <c r="B113" s="239"/>
      <c r="C113" s="240"/>
      <c r="D113" s="228" t="s">
        <v>195</v>
      </c>
      <c r="E113" s="241" t="s">
        <v>19</v>
      </c>
      <c r="F113" s="242" t="s">
        <v>1154</v>
      </c>
      <c r="G113" s="240"/>
      <c r="H113" s="243">
        <v>90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195</v>
      </c>
      <c r="AU113" s="249" t="s">
        <v>79</v>
      </c>
      <c r="AV113" s="13" t="s">
        <v>79</v>
      </c>
      <c r="AW113" s="13" t="s">
        <v>31</v>
      </c>
      <c r="AX113" s="13" t="s">
        <v>77</v>
      </c>
      <c r="AY113" s="249" t="s">
        <v>126</v>
      </c>
    </row>
    <row r="114" s="2" customFormat="1" ht="33" customHeight="1">
      <c r="A114" s="41"/>
      <c r="B114" s="42"/>
      <c r="C114" s="215" t="s">
        <v>236</v>
      </c>
      <c r="D114" s="215" t="s">
        <v>129</v>
      </c>
      <c r="E114" s="216" t="s">
        <v>1155</v>
      </c>
      <c r="F114" s="217" t="s">
        <v>1156</v>
      </c>
      <c r="G114" s="218" t="s">
        <v>635</v>
      </c>
      <c r="H114" s="219">
        <v>3</v>
      </c>
      <c r="I114" s="220"/>
      <c r="J114" s="221">
        <f>ROUND(I114*H114,2)</f>
        <v>0</v>
      </c>
      <c r="K114" s="217" t="s">
        <v>191</v>
      </c>
      <c r="L114" s="47"/>
      <c r="M114" s="222" t="s">
        <v>19</v>
      </c>
      <c r="N114" s="223" t="s">
        <v>40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148</v>
      </c>
      <c r="AT114" s="226" t="s">
        <v>129</v>
      </c>
      <c r="AU114" s="226" t="s">
        <v>79</v>
      </c>
      <c r="AY114" s="20" t="s">
        <v>126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77</v>
      </c>
      <c r="BK114" s="227">
        <f>ROUND(I114*H114,2)</f>
        <v>0</v>
      </c>
      <c r="BL114" s="20" t="s">
        <v>148</v>
      </c>
      <c r="BM114" s="226" t="s">
        <v>1157</v>
      </c>
    </row>
    <row r="115" s="2" customFormat="1">
      <c r="A115" s="41"/>
      <c r="B115" s="42"/>
      <c r="C115" s="43"/>
      <c r="D115" s="237" t="s">
        <v>193</v>
      </c>
      <c r="E115" s="43"/>
      <c r="F115" s="238" t="s">
        <v>1158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193</v>
      </c>
      <c r="AU115" s="20" t="s">
        <v>79</v>
      </c>
    </row>
    <row r="116" s="13" customFormat="1">
      <c r="A116" s="13"/>
      <c r="B116" s="239"/>
      <c r="C116" s="240"/>
      <c r="D116" s="228" t="s">
        <v>195</v>
      </c>
      <c r="E116" s="241" t="s">
        <v>19</v>
      </c>
      <c r="F116" s="242" t="s">
        <v>1159</v>
      </c>
      <c r="G116" s="240"/>
      <c r="H116" s="243">
        <v>3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195</v>
      </c>
      <c r="AU116" s="249" t="s">
        <v>79</v>
      </c>
      <c r="AV116" s="13" t="s">
        <v>79</v>
      </c>
      <c r="AW116" s="13" t="s">
        <v>31</v>
      </c>
      <c r="AX116" s="13" t="s">
        <v>77</v>
      </c>
      <c r="AY116" s="249" t="s">
        <v>126</v>
      </c>
    </row>
    <row r="117" s="2" customFormat="1" ht="49.05" customHeight="1">
      <c r="A117" s="41"/>
      <c r="B117" s="42"/>
      <c r="C117" s="215" t="s">
        <v>242</v>
      </c>
      <c r="D117" s="215" t="s">
        <v>129</v>
      </c>
      <c r="E117" s="216" t="s">
        <v>1160</v>
      </c>
      <c r="F117" s="217" t="s">
        <v>1161</v>
      </c>
      <c r="G117" s="218" t="s">
        <v>635</v>
      </c>
      <c r="H117" s="219">
        <v>270</v>
      </c>
      <c r="I117" s="220"/>
      <c r="J117" s="221">
        <f>ROUND(I117*H117,2)</f>
        <v>0</v>
      </c>
      <c r="K117" s="217" t="s">
        <v>191</v>
      </c>
      <c r="L117" s="47"/>
      <c r="M117" s="222" t="s">
        <v>19</v>
      </c>
      <c r="N117" s="223" t="s">
        <v>40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148</v>
      </c>
      <c r="AT117" s="226" t="s">
        <v>129</v>
      </c>
      <c r="AU117" s="226" t="s">
        <v>79</v>
      </c>
      <c r="AY117" s="20" t="s">
        <v>126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77</v>
      </c>
      <c r="BK117" s="227">
        <f>ROUND(I117*H117,2)</f>
        <v>0</v>
      </c>
      <c r="BL117" s="20" t="s">
        <v>148</v>
      </c>
      <c r="BM117" s="226" t="s">
        <v>1162</v>
      </c>
    </row>
    <row r="118" s="2" customFormat="1">
      <c r="A118" s="41"/>
      <c r="B118" s="42"/>
      <c r="C118" s="43"/>
      <c r="D118" s="237" t="s">
        <v>193</v>
      </c>
      <c r="E118" s="43"/>
      <c r="F118" s="238" t="s">
        <v>1163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193</v>
      </c>
      <c r="AU118" s="20" t="s">
        <v>79</v>
      </c>
    </row>
    <row r="119" s="13" customFormat="1">
      <c r="A119" s="13"/>
      <c r="B119" s="239"/>
      <c r="C119" s="240"/>
      <c r="D119" s="228" t="s">
        <v>195</v>
      </c>
      <c r="E119" s="241" t="s">
        <v>19</v>
      </c>
      <c r="F119" s="242" t="s">
        <v>1164</v>
      </c>
      <c r="G119" s="240"/>
      <c r="H119" s="243">
        <v>270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195</v>
      </c>
      <c r="AU119" s="249" t="s">
        <v>79</v>
      </c>
      <c r="AV119" s="13" t="s">
        <v>79</v>
      </c>
      <c r="AW119" s="13" t="s">
        <v>31</v>
      </c>
      <c r="AX119" s="13" t="s">
        <v>77</v>
      </c>
      <c r="AY119" s="249" t="s">
        <v>126</v>
      </c>
    </row>
    <row r="120" s="2" customFormat="1" ht="33" customHeight="1">
      <c r="A120" s="41"/>
      <c r="B120" s="42"/>
      <c r="C120" s="215" t="s">
        <v>255</v>
      </c>
      <c r="D120" s="215" t="s">
        <v>129</v>
      </c>
      <c r="E120" s="216" t="s">
        <v>1165</v>
      </c>
      <c r="F120" s="217" t="s">
        <v>1166</v>
      </c>
      <c r="G120" s="218" t="s">
        <v>245</v>
      </c>
      <c r="H120" s="219">
        <v>2200</v>
      </c>
      <c r="I120" s="220"/>
      <c r="J120" s="221">
        <f>ROUND(I120*H120,2)</f>
        <v>0</v>
      </c>
      <c r="K120" s="217" t="s">
        <v>191</v>
      </c>
      <c r="L120" s="47"/>
      <c r="M120" s="222" t="s">
        <v>19</v>
      </c>
      <c r="N120" s="223" t="s">
        <v>40</v>
      </c>
      <c r="O120" s="87"/>
      <c r="P120" s="224">
        <f>O120*H120</f>
        <v>0</v>
      </c>
      <c r="Q120" s="224">
        <v>0.0020100000000000001</v>
      </c>
      <c r="R120" s="224">
        <f>Q120*H120</f>
        <v>4.4219999999999997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148</v>
      </c>
      <c r="AT120" s="226" t="s">
        <v>129</v>
      </c>
      <c r="AU120" s="226" t="s">
        <v>79</v>
      </c>
      <c r="AY120" s="20" t="s">
        <v>126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77</v>
      </c>
      <c r="BK120" s="227">
        <f>ROUND(I120*H120,2)</f>
        <v>0</v>
      </c>
      <c r="BL120" s="20" t="s">
        <v>148</v>
      </c>
      <c r="BM120" s="226" t="s">
        <v>1167</v>
      </c>
    </row>
    <row r="121" s="2" customFormat="1">
      <c r="A121" s="41"/>
      <c r="B121" s="42"/>
      <c r="C121" s="43"/>
      <c r="D121" s="237" t="s">
        <v>193</v>
      </c>
      <c r="E121" s="43"/>
      <c r="F121" s="238" t="s">
        <v>1168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193</v>
      </c>
      <c r="AU121" s="20" t="s">
        <v>79</v>
      </c>
    </row>
    <row r="122" s="13" customFormat="1">
      <c r="A122" s="13"/>
      <c r="B122" s="239"/>
      <c r="C122" s="240"/>
      <c r="D122" s="228" t="s">
        <v>195</v>
      </c>
      <c r="E122" s="241" t="s">
        <v>19</v>
      </c>
      <c r="F122" s="242" t="s">
        <v>1169</v>
      </c>
      <c r="G122" s="240"/>
      <c r="H122" s="243">
        <v>2200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195</v>
      </c>
      <c r="AU122" s="249" t="s">
        <v>79</v>
      </c>
      <c r="AV122" s="13" t="s">
        <v>79</v>
      </c>
      <c r="AW122" s="13" t="s">
        <v>31</v>
      </c>
      <c r="AX122" s="13" t="s">
        <v>77</v>
      </c>
      <c r="AY122" s="249" t="s">
        <v>126</v>
      </c>
    </row>
    <row r="123" s="2" customFormat="1" ht="24.15" customHeight="1">
      <c r="A123" s="41"/>
      <c r="B123" s="42"/>
      <c r="C123" s="215" t="s">
        <v>8</v>
      </c>
      <c r="D123" s="215" t="s">
        <v>129</v>
      </c>
      <c r="E123" s="216" t="s">
        <v>1170</v>
      </c>
      <c r="F123" s="217" t="s">
        <v>1171</v>
      </c>
      <c r="G123" s="218" t="s">
        <v>245</v>
      </c>
      <c r="H123" s="219">
        <v>2200</v>
      </c>
      <c r="I123" s="220"/>
      <c r="J123" s="221">
        <f>ROUND(I123*H123,2)</f>
        <v>0</v>
      </c>
      <c r="K123" s="217" t="s">
        <v>191</v>
      </c>
      <c r="L123" s="47"/>
      <c r="M123" s="222" t="s">
        <v>19</v>
      </c>
      <c r="N123" s="223" t="s">
        <v>40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148</v>
      </c>
      <c r="AT123" s="226" t="s">
        <v>129</v>
      </c>
      <c r="AU123" s="226" t="s">
        <v>79</v>
      </c>
      <c r="AY123" s="20" t="s">
        <v>126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77</v>
      </c>
      <c r="BK123" s="227">
        <f>ROUND(I123*H123,2)</f>
        <v>0</v>
      </c>
      <c r="BL123" s="20" t="s">
        <v>148</v>
      </c>
      <c r="BM123" s="226" t="s">
        <v>1172</v>
      </c>
    </row>
    <row r="124" s="2" customFormat="1">
      <c r="A124" s="41"/>
      <c r="B124" s="42"/>
      <c r="C124" s="43"/>
      <c r="D124" s="237" t="s">
        <v>193</v>
      </c>
      <c r="E124" s="43"/>
      <c r="F124" s="238" t="s">
        <v>1173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193</v>
      </c>
      <c r="AU124" s="20" t="s">
        <v>79</v>
      </c>
    </row>
    <row r="125" s="13" customFormat="1">
      <c r="A125" s="13"/>
      <c r="B125" s="239"/>
      <c r="C125" s="240"/>
      <c r="D125" s="228" t="s">
        <v>195</v>
      </c>
      <c r="E125" s="241" t="s">
        <v>19</v>
      </c>
      <c r="F125" s="242" t="s">
        <v>1174</v>
      </c>
      <c r="G125" s="240"/>
      <c r="H125" s="243">
        <v>2200</v>
      </c>
      <c r="I125" s="244"/>
      <c r="J125" s="240"/>
      <c r="K125" s="240"/>
      <c r="L125" s="245"/>
      <c r="M125" s="292"/>
      <c r="N125" s="293"/>
      <c r="O125" s="293"/>
      <c r="P125" s="293"/>
      <c r="Q125" s="293"/>
      <c r="R125" s="293"/>
      <c r="S125" s="293"/>
      <c r="T125" s="29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195</v>
      </c>
      <c r="AU125" s="249" t="s">
        <v>79</v>
      </c>
      <c r="AV125" s="13" t="s">
        <v>79</v>
      </c>
      <c r="AW125" s="13" t="s">
        <v>31</v>
      </c>
      <c r="AX125" s="13" t="s">
        <v>77</v>
      </c>
      <c r="AY125" s="249" t="s">
        <v>126</v>
      </c>
    </row>
    <row r="126" s="2" customFormat="1" ht="6.96" customHeight="1">
      <c r="A126" s="41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47"/>
      <c r="M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</sheetData>
  <sheetProtection sheet="1" autoFilter="0" formatColumns="0" formatRows="0" objects="1" scenarios="1" spinCount="100000" saltValue="oEmzfYLCFYutDrJGx1XtQaEQ2HzbNq9xX94sc+sIA0hV8uDYXuXb5NLSsVK5OKvJ9C12vBoEi1n9ZFSpvudOQA==" hashValue="dnrjLYGLgZqSucbCP4iur/mpGXf6SLUz4cLvnm4jYwKIhnfmqiCLvRjCyw6+PXX6wI4PAYncs4ZvJbg6Vwtx7A==" algorithmName="SHA-512" password="CC35"/>
  <autoFilter ref="C86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1" r:id="rId1" display="https://podminky.urs.cz/item/CS_URS_2024_02/913121111"/>
    <hyperlink ref="F94" r:id="rId2" display="https://podminky.urs.cz/item/CS_URS_2024_02/913121211"/>
    <hyperlink ref="F97" r:id="rId3" display="https://podminky.urs.cz/item/CS_URS_2024_02/913221113"/>
    <hyperlink ref="F100" r:id="rId4" display="https://podminky.urs.cz/item/CS_URS_2024_02/913221213"/>
    <hyperlink ref="F103" r:id="rId5" display="https://podminky.urs.cz/item/CS_URS_2024_02/913321111"/>
    <hyperlink ref="F106" r:id="rId6" display="https://podminky.urs.cz/item/CS_URS_2024_02/913321115"/>
    <hyperlink ref="F109" r:id="rId7" display="https://podminky.urs.cz/item/CS_URS_2024_02/913321211"/>
    <hyperlink ref="F112" r:id="rId8" display="https://podminky.urs.cz/item/CS_URS_2024_02/913321215"/>
    <hyperlink ref="F115" r:id="rId9" display="https://podminky.urs.cz/item/CS_URS_2024_02/913331115"/>
    <hyperlink ref="F118" r:id="rId10" display="https://podminky.urs.cz/item/CS_URS_2024_02/913331215"/>
    <hyperlink ref="F121" r:id="rId11" display="https://podminky.urs.cz/item/CS_URS_2024_02/915222121"/>
    <hyperlink ref="F124" r:id="rId12" display="https://podminky.urs.cz/item/CS_URS_2024_02/9152229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Věstonická – oprava komunikace a chodníků. Úsek Čejkovická – Pálavské náměstí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98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1175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25. 11. 2024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 xml:space="preserve"> </v>
      </c>
      <c r="F15" s="41"/>
      <c r="G15" s="41"/>
      <c r="H15" s="41"/>
      <c r="I15" s="145" t="s">
        <v>27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28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27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30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 xml:space="preserve"> </v>
      </c>
      <c r="F21" s="41"/>
      <c r="G21" s="41"/>
      <c r="H21" s="41"/>
      <c r="I21" s="145" t="s">
        <v>27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32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27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33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35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37</v>
      </c>
      <c r="G32" s="41"/>
      <c r="H32" s="41"/>
      <c r="I32" s="157" t="s">
        <v>36</v>
      </c>
      <c r="J32" s="157" t="s">
        <v>38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39</v>
      </c>
      <c r="E33" s="145" t="s">
        <v>40</v>
      </c>
      <c r="F33" s="159">
        <f>ROUND((SUM(BE89:BE367)),  2)</f>
        <v>0</v>
      </c>
      <c r="G33" s="41"/>
      <c r="H33" s="41"/>
      <c r="I33" s="160">
        <v>0.20999999999999999</v>
      </c>
      <c r="J33" s="159">
        <f>ROUND(((SUM(BE89:BE367))*I33),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41</v>
      </c>
      <c r="F34" s="159">
        <f>ROUND((SUM(BF89:BF367)),  2)</f>
        <v>0</v>
      </c>
      <c r="G34" s="41"/>
      <c r="H34" s="41"/>
      <c r="I34" s="160">
        <v>0.12</v>
      </c>
      <c r="J34" s="159">
        <f>ROUND(((SUM(BF89:BF367))*I34),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42</v>
      </c>
      <c r="F35" s="159">
        <f>ROUND((SUM(BG89:BG367)),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43</v>
      </c>
      <c r="F36" s="159">
        <f>ROUND((SUM(BH89:BH367)),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ROUND((SUM(BI89:BI367)),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45</v>
      </c>
      <c r="E39" s="163"/>
      <c r="F39" s="163"/>
      <c r="G39" s="164" t="s">
        <v>46</v>
      </c>
      <c r="H39" s="165" t="s">
        <v>47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100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Věstonická – oprava komunikace a chodníků. Úsek Čejkovická – Pálavské náměstí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98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102 - Oprava chodníků v prostoru zastávek MHD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25. 11. 2024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101</v>
      </c>
      <c r="D57" s="174"/>
      <c r="E57" s="174"/>
      <c r="F57" s="174"/>
      <c r="G57" s="174"/>
      <c r="H57" s="174"/>
      <c r="I57" s="174"/>
      <c r="J57" s="175" t="s">
        <v>102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67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103</v>
      </c>
    </row>
    <row r="60" s="9" customFormat="1" ht="24.96" customHeight="1">
      <c r="A60" s="9"/>
      <c r="B60" s="177"/>
      <c r="C60" s="178"/>
      <c r="D60" s="179" t="s">
        <v>174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175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176</v>
      </c>
      <c r="E62" s="185"/>
      <c r="F62" s="185"/>
      <c r="G62" s="185"/>
      <c r="H62" s="185"/>
      <c r="I62" s="185"/>
      <c r="J62" s="186">
        <f>J225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178</v>
      </c>
      <c r="E63" s="185"/>
      <c r="F63" s="185"/>
      <c r="G63" s="185"/>
      <c r="H63" s="185"/>
      <c r="I63" s="185"/>
      <c r="J63" s="186">
        <f>J258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179</v>
      </c>
      <c r="E64" s="185"/>
      <c r="F64" s="185"/>
      <c r="G64" s="185"/>
      <c r="H64" s="185"/>
      <c r="I64" s="185"/>
      <c r="J64" s="186">
        <f>J301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180</v>
      </c>
      <c r="E65" s="185"/>
      <c r="F65" s="185"/>
      <c r="G65" s="185"/>
      <c r="H65" s="185"/>
      <c r="I65" s="185"/>
      <c r="J65" s="186">
        <f>J310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181</v>
      </c>
      <c r="E66" s="185"/>
      <c r="F66" s="185"/>
      <c r="G66" s="185"/>
      <c r="H66" s="185"/>
      <c r="I66" s="185"/>
      <c r="J66" s="186">
        <f>J343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182</v>
      </c>
      <c r="E67" s="185"/>
      <c r="F67" s="185"/>
      <c r="G67" s="185"/>
      <c r="H67" s="185"/>
      <c r="I67" s="185"/>
      <c r="J67" s="186">
        <f>J359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183</v>
      </c>
      <c r="E68" s="180"/>
      <c r="F68" s="180"/>
      <c r="G68" s="180"/>
      <c r="H68" s="180"/>
      <c r="I68" s="180"/>
      <c r="J68" s="181">
        <f>J362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8"/>
      <c r="D69" s="184" t="s">
        <v>1176</v>
      </c>
      <c r="E69" s="185"/>
      <c r="F69" s="185"/>
      <c r="G69" s="185"/>
      <c r="H69" s="185"/>
      <c r="I69" s="185"/>
      <c r="J69" s="186">
        <f>J363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110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6.25" customHeight="1">
      <c r="A79" s="41"/>
      <c r="B79" s="42"/>
      <c r="C79" s="43"/>
      <c r="D79" s="43"/>
      <c r="E79" s="172" t="str">
        <f>E7</f>
        <v>Věstonická – oprava komunikace a chodníků. Úsek Čejkovická – Pálavské náměstí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98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102 - Oprava chodníků v prostoru zastávek MHD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 xml:space="preserve"> </v>
      </c>
      <c r="G83" s="43"/>
      <c r="H83" s="43"/>
      <c r="I83" s="35" t="s">
        <v>23</v>
      </c>
      <c r="J83" s="75" t="str">
        <f>IF(J12="","",J12)</f>
        <v>25. 11. 2024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 xml:space="preserve"> </v>
      </c>
      <c r="G85" s="43"/>
      <c r="H85" s="43"/>
      <c r="I85" s="35" t="s">
        <v>30</v>
      </c>
      <c r="J85" s="39" t="str">
        <f>E21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28</v>
      </c>
      <c r="D86" s="43"/>
      <c r="E86" s="43"/>
      <c r="F86" s="30" t="str">
        <f>IF(E18="","",E18)</f>
        <v>Vyplň údaj</v>
      </c>
      <c r="G86" s="43"/>
      <c r="H86" s="43"/>
      <c r="I86" s="35" t="s">
        <v>32</v>
      </c>
      <c r="J86" s="39" t="str">
        <f>E24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111</v>
      </c>
      <c r="D88" s="191" t="s">
        <v>54</v>
      </c>
      <c r="E88" s="191" t="s">
        <v>50</v>
      </c>
      <c r="F88" s="191" t="s">
        <v>51</v>
      </c>
      <c r="G88" s="191" t="s">
        <v>112</v>
      </c>
      <c r="H88" s="191" t="s">
        <v>113</v>
      </c>
      <c r="I88" s="191" t="s">
        <v>114</v>
      </c>
      <c r="J88" s="191" t="s">
        <v>102</v>
      </c>
      <c r="K88" s="192" t="s">
        <v>115</v>
      </c>
      <c r="L88" s="193"/>
      <c r="M88" s="95" t="s">
        <v>19</v>
      </c>
      <c r="N88" s="96" t="s">
        <v>39</v>
      </c>
      <c r="O88" s="96" t="s">
        <v>116</v>
      </c>
      <c r="P88" s="96" t="s">
        <v>117</v>
      </c>
      <c r="Q88" s="96" t="s">
        <v>118</v>
      </c>
      <c r="R88" s="96" t="s">
        <v>119</v>
      </c>
      <c r="S88" s="96" t="s">
        <v>120</v>
      </c>
      <c r="T88" s="97" t="s">
        <v>121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122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P90+P362</f>
        <v>0</v>
      </c>
      <c r="Q89" s="99"/>
      <c r="R89" s="196">
        <f>R90+R362</f>
        <v>401.09752926999994</v>
      </c>
      <c r="S89" s="99"/>
      <c r="T89" s="197">
        <f>T90+T362</f>
        <v>414.09849999999994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68</v>
      </c>
      <c r="AU89" s="20" t="s">
        <v>103</v>
      </c>
      <c r="BK89" s="198">
        <f>BK90+BK362</f>
        <v>0</v>
      </c>
    </row>
    <row r="90" s="12" customFormat="1" ht="25.92" customHeight="1">
      <c r="A90" s="12"/>
      <c r="B90" s="199"/>
      <c r="C90" s="200"/>
      <c r="D90" s="201" t="s">
        <v>68</v>
      </c>
      <c r="E90" s="202" t="s">
        <v>185</v>
      </c>
      <c r="F90" s="202" t="s">
        <v>186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P91+P225+P258+P301+P310+P343+P359</f>
        <v>0</v>
      </c>
      <c r="Q90" s="207"/>
      <c r="R90" s="208">
        <f>R91+R225+R258+R301+R310+R343+R359</f>
        <v>401.09152926999997</v>
      </c>
      <c r="S90" s="207"/>
      <c r="T90" s="209">
        <f>T91+T225+T258+T301+T310+T343+T359</f>
        <v>414.09849999999994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77</v>
      </c>
      <c r="AT90" s="211" t="s">
        <v>68</v>
      </c>
      <c r="AU90" s="211" t="s">
        <v>69</v>
      </c>
      <c r="AY90" s="210" t="s">
        <v>126</v>
      </c>
      <c r="BK90" s="212">
        <f>BK91+BK225+BK258+BK301+BK310+BK343+BK359</f>
        <v>0</v>
      </c>
    </row>
    <row r="91" s="12" customFormat="1" ht="22.8" customHeight="1">
      <c r="A91" s="12"/>
      <c r="B91" s="199"/>
      <c r="C91" s="200"/>
      <c r="D91" s="201" t="s">
        <v>68</v>
      </c>
      <c r="E91" s="213" t="s">
        <v>77</v>
      </c>
      <c r="F91" s="213" t="s">
        <v>187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SUM(P92:P224)</f>
        <v>0</v>
      </c>
      <c r="Q91" s="207"/>
      <c r="R91" s="208">
        <f>SUM(R92:R224)</f>
        <v>61.942245</v>
      </c>
      <c r="S91" s="207"/>
      <c r="T91" s="209">
        <f>SUM(T92:T224)</f>
        <v>411.00849999999997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77</v>
      </c>
      <c r="AT91" s="211" t="s">
        <v>68</v>
      </c>
      <c r="AU91" s="211" t="s">
        <v>77</v>
      </c>
      <c r="AY91" s="210" t="s">
        <v>126</v>
      </c>
      <c r="BK91" s="212">
        <f>SUM(BK92:BK224)</f>
        <v>0</v>
      </c>
    </row>
    <row r="92" s="2" customFormat="1" ht="33" customHeight="1">
      <c r="A92" s="41"/>
      <c r="B92" s="42"/>
      <c r="C92" s="215" t="s">
        <v>77</v>
      </c>
      <c r="D92" s="215" t="s">
        <v>129</v>
      </c>
      <c r="E92" s="216" t="s">
        <v>188</v>
      </c>
      <c r="F92" s="217" t="s">
        <v>189</v>
      </c>
      <c r="G92" s="218" t="s">
        <v>190</v>
      </c>
      <c r="H92" s="219">
        <v>2322</v>
      </c>
      <c r="I92" s="220"/>
      <c r="J92" s="221">
        <f>ROUND(I92*H92,2)</f>
        <v>0</v>
      </c>
      <c r="K92" s="217" t="s">
        <v>191</v>
      </c>
      <c r="L92" s="47"/>
      <c r="M92" s="222" t="s">
        <v>19</v>
      </c>
      <c r="N92" s="223" t="s">
        <v>40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148</v>
      </c>
      <c r="AT92" s="226" t="s">
        <v>129</v>
      </c>
      <c r="AU92" s="226" t="s">
        <v>79</v>
      </c>
      <c r="AY92" s="20" t="s">
        <v>126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77</v>
      </c>
      <c r="BK92" s="227">
        <f>ROUND(I92*H92,2)</f>
        <v>0</v>
      </c>
      <c r="BL92" s="20" t="s">
        <v>148</v>
      </c>
      <c r="BM92" s="226" t="s">
        <v>1177</v>
      </c>
    </row>
    <row r="93" s="2" customFormat="1">
      <c r="A93" s="41"/>
      <c r="B93" s="42"/>
      <c r="C93" s="43"/>
      <c r="D93" s="237" t="s">
        <v>193</v>
      </c>
      <c r="E93" s="43"/>
      <c r="F93" s="238" t="s">
        <v>194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193</v>
      </c>
      <c r="AU93" s="20" t="s">
        <v>79</v>
      </c>
    </row>
    <row r="94" s="13" customFormat="1">
      <c r="A94" s="13"/>
      <c r="B94" s="239"/>
      <c r="C94" s="240"/>
      <c r="D94" s="228" t="s">
        <v>195</v>
      </c>
      <c r="E94" s="241" t="s">
        <v>19</v>
      </c>
      <c r="F94" s="242" t="s">
        <v>1178</v>
      </c>
      <c r="G94" s="240"/>
      <c r="H94" s="243">
        <v>2322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9" t="s">
        <v>195</v>
      </c>
      <c r="AU94" s="249" t="s">
        <v>79</v>
      </c>
      <c r="AV94" s="13" t="s">
        <v>79</v>
      </c>
      <c r="AW94" s="13" t="s">
        <v>31</v>
      </c>
      <c r="AX94" s="13" t="s">
        <v>77</v>
      </c>
      <c r="AY94" s="249" t="s">
        <v>126</v>
      </c>
    </row>
    <row r="95" s="2" customFormat="1" ht="16.5" customHeight="1">
      <c r="A95" s="41"/>
      <c r="B95" s="42"/>
      <c r="C95" s="215" t="s">
        <v>79</v>
      </c>
      <c r="D95" s="215" t="s">
        <v>129</v>
      </c>
      <c r="E95" s="216" t="s">
        <v>197</v>
      </c>
      <c r="F95" s="217" t="s">
        <v>198</v>
      </c>
      <c r="G95" s="218" t="s">
        <v>190</v>
      </c>
      <c r="H95" s="219">
        <v>405</v>
      </c>
      <c r="I95" s="220"/>
      <c r="J95" s="221">
        <f>ROUND(I95*H95,2)</f>
        <v>0</v>
      </c>
      <c r="K95" s="217" t="s">
        <v>191</v>
      </c>
      <c r="L95" s="47"/>
      <c r="M95" s="222" t="s">
        <v>19</v>
      </c>
      <c r="N95" s="223" t="s">
        <v>40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148</v>
      </c>
      <c r="AT95" s="226" t="s">
        <v>129</v>
      </c>
      <c r="AU95" s="226" t="s">
        <v>79</v>
      </c>
      <c r="AY95" s="20" t="s">
        <v>126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77</v>
      </c>
      <c r="BK95" s="227">
        <f>ROUND(I95*H95,2)</f>
        <v>0</v>
      </c>
      <c r="BL95" s="20" t="s">
        <v>148</v>
      </c>
      <c r="BM95" s="226" t="s">
        <v>1179</v>
      </c>
    </row>
    <row r="96" s="2" customFormat="1">
      <c r="A96" s="41"/>
      <c r="B96" s="42"/>
      <c r="C96" s="43"/>
      <c r="D96" s="237" t="s">
        <v>193</v>
      </c>
      <c r="E96" s="43"/>
      <c r="F96" s="238" t="s">
        <v>200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193</v>
      </c>
      <c r="AU96" s="20" t="s">
        <v>79</v>
      </c>
    </row>
    <row r="97" s="14" customFormat="1">
      <c r="A97" s="14"/>
      <c r="B97" s="250"/>
      <c r="C97" s="251"/>
      <c r="D97" s="228" t="s">
        <v>195</v>
      </c>
      <c r="E97" s="252" t="s">
        <v>19</v>
      </c>
      <c r="F97" s="253" t="s">
        <v>1180</v>
      </c>
      <c r="G97" s="251"/>
      <c r="H97" s="252" t="s">
        <v>19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9" t="s">
        <v>195</v>
      </c>
      <c r="AU97" s="259" t="s">
        <v>79</v>
      </c>
      <c r="AV97" s="14" t="s">
        <v>77</v>
      </c>
      <c r="AW97" s="14" t="s">
        <v>31</v>
      </c>
      <c r="AX97" s="14" t="s">
        <v>69</v>
      </c>
      <c r="AY97" s="259" t="s">
        <v>126</v>
      </c>
    </row>
    <row r="98" s="13" customFormat="1">
      <c r="A98" s="13"/>
      <c r="B98" s="239"/>
      <c r="C98" s="240"/>
      <c r="D98" s="228" t="s">
        <v>195</v>
      </c>
      <c r="E98" s="241" t="s">
        <v>19</v>
      </c>
      <c r="F98" s="242" t="s">
        <v>1181</v>
      </c>
      <c r="G98" s="240"/>
      <c r="H98" s="243">
        <v>227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195</v>
      </c>
      <c r="AU98" s="249" t="s">
        <v>79</v>
      </c>
      <c r="AV98" s="13" t="s">
        <v>79</v>
      </c>
      <c r="AW98" s="13" t="s">
        <v>31</v>
      </c>
      <c r="AX98" s="13" t="s">
        <v>69</v>
      </c>
      <c r="AY98" s="249" t="s">
        <v>126</v>
      </c>
    </row>
    <row r="99" s="13" customFormat="1">
      <c r="A99" s="13"/>
      <c r="B99" s="239"/>
      <c r="C99" s="240"/>
      <c r="D99" s="228" t="s">
        <v>195</v>
      </c>
      <c r="E99" s="241" t="s">
        <v>19</v>
      </c>
      <c r="F99" s="242" t="s">
        <v>1182</v>
      </c>
      <c r="G99" s="240"/>
      <c r="H99" s="243">
        <v>178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195</v>
      </c>
      <c r="AU99" s="249" t="s">
        <v>79</v>
      </c>
      <c r="AV99" s="13" t="s">
        <v>79</v>
      </c>
      <c r="AW99" s="13" t="s">
        <v>31</v>
      </c>
      <c r="AX99" s="13" t="s">
        <v>69</v>
      </c>
      <c r="AY99" s="249" t="s">
        <v>126</v>
      </c>
    </row>
    <row r="100" s="15" customFormat="1">
      <c r="A100" s="15"/>
      <c r="B100" s="260"/>
      <c r="C100" s="261"/>
      <c r="D100" s="228" t="s">
        <v>195</v>
      </c>
      <c r="E100" s="262" t="s">
        <v>19</v>
      </c>
      <c r="F100" s="263" t="s">
        <v>204</v>
      </c>
      <c r="G100" s="261"/>
      <c r="H100" s="264">
        <v>405</v>
      </c>
      <c r="I100" s="265"/>
      <c r="J100" s="261"/>
      <c r="K100" s="261"/>
      <c r="L100" s="266"/>
      <c r="M100" s="267"/>
      <c r="N100" s="268"/>
      <c r="O100" s="268"/>
      <c r="P100" s="268"/>
      <c r="Q100" s="268"/>
      <c r="R100" s="268"/>
      <c r="S100" s="268"/>
      <c r="T100" s="26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0" t="s">
        <v>195</v>
      </c>
      <c r="AU100" s="270" t="s">
        <v>79</v>
      </c>
      <c r="AV100" s="15" t="s">
        <v>148</v>
      </c>
      <c r="AW100" s="15" t="s">
        <v>31</v>
      </c>
      <c r="AX100" s="15" t="s">
        <v>77</v>
      </c>
      <c r="AY100" s="270" t="s">
        <v>126</v>
      </c>
    </row>
    <row r="101" s="2" customFormat="1" ht="62.7" customHeight="1">
      <c r="A101" s="41"/>
      <c r="B101" s="42"/>
      <c r="C101" s="215" t="s">
        <v>141</v>
      </c>
      <c r="D101" s="215" t="s">
        <v>129</v>
      </c>
      <c r="E101" s="216" t="s">
        <v>1183</v>
      </c>
      <c r="F101" s="217" t="s">
        <v>1184</v>
      </c>
      <c r="G101" s="218" t="s">
        <v>190</v>
      </c>
      <c r="H101" s="219">
        <v>94</v>
      </c>
      <c r="I101" s="220"/>
      <c r="J101" s="221">
        <f>ROUND(I101*H101,2)</f>
        <v>0</v>
      </c>
      <c r="K101" s="217" t="s">
        <v>191</v>
      </c>
      <c r="L101" s="47"/>
      <c r="M101" s="222" t="s">
        <v>19</v>
      </c>
      <c r="N101" s="223" t="s">
        <v>40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0.26000000000000001</v>
      </c>
      <c r="T101" s="225">
        <f>S101*H101</f>
        <v>24.440000000000001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148</v>
      </c>
      <c r="AT101" s="226" t="s">
        <v>129</v>
      </c>
      <c r="AU101" s="226" t="s">
        <v>79</v>
      </c>
      <c r="AY101" s="20" t="s">
        <v>126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77</v>
      </c>
      <c r="BK101" s="227">
        <f>ROUND(I101*H101,2)</f>
        <v>0</v>
      </c>
      <c r="BL101" s="20" t="s">
        <v>148</v>
      </c>
      <c r="BM101" s="226" t="s">
        <v>1185</v>
      </c>
    </row>
    <row r="102" s="2" customFormat="1">
      <c r="A102" s="41"/>
      <c r="B102" s="42"/>
      <c r="C102" s="43"/>
      <c r="D102" s="237" t="s">
        <v>193</v>
      </c>
      <c r="E102" s="43"/>
      <c r="F102" s="238" t="s">
        <v>1186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193</v>
      </c>
      <c r="AU102" s="20" t="s">
        <v>79</v>
      </c>
    </row>
    <row r="103" s="14" customFormat="1">
      <c r="A103" s="14"/>
      <c r="B103" s="250"/>
      <c r="C103" s="251"/>
      <c r="D103" s="228" t="s">
        <v>195</v>
      </c>
      <c r="E103" s="252" t="s">
        <v>19</v>
      </c>
      <c r="F103" s="253" t="s">
        <v>1187</v>
      </c>
      <c r="G103" s="251"/>
      <c r="H103" s="252" t="s">
        <v>19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9" t="s">
        <v>195</v>
      </c>
      <c r="AU103" s="259" t="s">
        <v>79</v>
      </c>
      <c r="AV103" s="14" t="s">
        <v>77</v>
      </c>
      <c r="AW103" s="14" t="s">
        <v>31</v>
      </c>
      <c r="AX103" s="14" t="s">
        <v>69</v>
      </c>
      <c r="AY103" s="259" t="s">
        <v>126</v>
      </c>
    </row>
    <row r="104" s="13" customFormat="1">
      <c r="A104" s="13"/>
      <c r="B104" s="239"/>
      <c r="C104" s="240"/>
      <c r="D104" s="228" t="s">
        <v>195</v>
      </c>
      <c r="E104" s="241" t="s">
        <v>19</v>
      </c>
      <c r="F104" s="242" t="s">
        <v>1188</v>
      </c>
      <c r="G104" s="240"/>
      <c r="H104" s="243">
        <v>34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195</v>
      </c>
      <c r="AU104" s="249" t="s">
        <v>79</v>
      </c>
      <c r="AV104" s="13" t="s">
        <v>79</v>
      </c>
      <c r="AW104" s="13" t="s">
        <v>31</v>
      </c>
      <c r="AX104" s="13" t="s">
        <v>69</v>
      </c>
      <c r="AY104" s="249" t="s">
        <v>126</v>
      </c>
    </row>
    <row r="105" s="13" customFormat="1">
      <c r="A105" s="13"/>
      <c r="B105" s="239"/>
      <c r="C105" s="240"/>
      <c r="D105" s="228" t="s">
        <v>195</v>
      </c>
      <c r="E105" s="241" t="s">
        <v>19</v>
      </c>
      <c r="F105" s="242" t="s">
        <v>1189</v>
      </c>
      <c r="G105" s="240"/>
      <c r="H105" s="243">
        <v>60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195</v>
      </c>
      <c r="AU105" s="249" t="s">
        <v>79</v>
      </c>
      <c r="AV105" s="13" t="s">
        <v>79</v>
      </c>
      <c r="AW105" s="13" t="s">
        <v>31</v>
      </c>
      <c r="AX105" s="13" t="s">
        <v>69</v>
      </c>
      <c r="AY105" s="249" t="s">
        <v>126</v>
      </c>
    </row>
    <row r="106" s="15" customFormat="1">
      <c r="A106" s="15"/>
      <c r="B106" s="260"/>
      <c r="C106" s="261"/>
      <c r="D106" s="228" t="s">
        <v>195</v>
      </c>
      <c r="E106" s="262" t="s">
        <v>19</v>
      </c>
      <c r="F106" s="263" t="s">
        <v>204</v>
      </c>
      <c r="G106" s="261"/>
      <c r="H106" s="264">
        <v>94</v>
      </c>
      <c r="I106" s="265"/>
      <c r="J106" s="261"/>
      <c r="K106" s="261"/>
      <c r="L106" s="266"/>
      <c r="M106" s="267"/>
      <c r="N106" s="268"/>
      <c r="O106" s="268"/>
      <c r="P106" s="268"/>
      <c r="Q106" s="268"/>
      <c r="R106" s="268"/>
      <c r="S106" s="268"/>
      <c r="T106" s="26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70" t="s">
        <v>195</v>
      </c>
      <c r="AU106" s="270" t="s">
        <v>79</v>
      </c>
      <c r="AV106" s="15" t="s">
        <v>148</v>
      </c>
      <c r="AW106" s="15" t="s">
        <v>31</v>
      </c>
      <c r="AX106" s="15" t="s">
        <v>77</v>
      </c>
      <c r="AY106" s="270" t="s">
        <v>126</v>
      </c>
    </row>
    <row r="107" s="2" customFormat="1" ht="66.75" customHeight="1">
      <c r="A107" s="41"/>
      <c r="B107" s="42"/>
      <c r="C107" s="215" t="s">
        <v>148</v>
      </c>
      <c r="D107" s="215" t="s">
        <v>129</v>
      </c>
      <c r="E107" s="216" t="s">
        <v>215</v>
      </c>
      <c r="F107" s="217" t="s">
        <v>216</v>
      </c>
      <c r="G107" s="218" t="s">
        <v>190</v>
      </c>
      <c r="H107" s="219">
        <v>423</v>
      </c>
      <c r="I107" s="220"/>
      <c r="J107" s="221">
        <f>ROUND(I107*H107,2)</f>
        <v>0</v>
      </c>
      <c r="K107" s="217" t="s">
        <v>191</v>
      </c>
      <c r="L107" s="47"/>
      <c r="M107" s="222" t="s">
        <v>19</v>
      </c>
      <c r="N107" s="223" t="s">
        <v>40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0.32500000000000001</v>
      </c>
      <c r="T107" s="225">
        <f>S107*H107</f>
        <v>137.47499999999999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148</v>
      </c>
      <c r="AT107" s="226" t="s">
        <v>129</v>
      </c>
      <c r="AU107" s="226" t="s">
        <v>79</v>
      </c>
      <c r="AY107" s="20" t="s">
        <v>126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77</v>
      </c>
      <c r="BK107" s="227">
        <f>ROUND(I107*H107,2)</f>
        <v>0</v>
      </c>
      <c r="BL107" s="20" t="s">
        <v>148</v>
      </c>
      <c r="BM107" s="226" t="s">
        <v>1190</v>
      </c>
    </row>
    <row r="108" s="2" customFormat="1">
      <c r="A108" s="41"/>
      <c r="B108" s="42"/>
      <c r="C108" s="43"/>
      <c r="D108" s="237" t="s">
        <v>193</v>
      </c>
      <c r="E108" s="43"/>
      <c r="F108" s="238" t="s">
        <v>218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193</v>
      </c>
      <c r="AU108" s="20" t="s">
        <v>79</v>
      </c>
    </row>
    <row r="109" s="14" customFormat="1">
      <c r="A109" s="14"/>
      <c r="B109" s="250"/>
      <c r="C109" s="251"/>
      <c r="D109" s="228" t="s">
        <v>195</v>
      </c>
      <c r="E109" s="252" t="s">
        <v>19</v>
      </c>
      <c r="F109" s="253" t="s">
        <v>1191</v>
      </c>
      <c r="G109" s="251"/>
      <c r="H109" s="252" t="s">
        <v>19</v>
      </c>
      <c r="I109" s="254"/>
      <c r="J109" s="251"/>
      <c r="K109" s="251"/>
      <c r="L109" s="255"/>
      <c r="M109" s="256"/>
      <c r="N109" s="257"/>
      <c r="O109" s="257"/>
      <c r="P109" s="257"/>
      <c r="Q109" s="257"/>
      <c r="R109" s="257"/>
      <c r="S109" s="257"/>
      <c r="T109" s="25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9" t="s">
        <v>195</v>
      </c>
      <c r="AU109" s="259" t="s">
        <v>79</v>
      </c>
      <c r="AV109" s="14" t="s">
        <v>77</v>
      </c>
      <c r="AW109" s="14" t="s">
        <v>31</v>
      </c>
      <c r="AX109" s="14" t="s">
        <v>69</v>
      </c>
      <c r="AY109" s="259" t="s">
        <v>126</v>
      </c>
    </row>
    <row r="110" s="13" customFormat="1">
      <c r="A110" s="13"/>
      <c r="B110" s="239"/>
      <c r="C110" s="240"/>
      <c r="D110" s="228" t="s">
        <v>195</v>
      </c>
      <c r="E110" s="241" t="s">
        <v>19</v>
      </c>
      <c r="F110" s="242" t="s">
        <v>1192</v>
      </c>
      <c r="G110" s="240"/>
      <c r="H110" s="243">
        <v>148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195</v>
      </c>
      <c r="AU110" s="249" t="s">
        <v>79</v>
      </c>
      <c r="AV110" s="13" t="s">
        <v>79</v>
      </c>
      <c r="AW110" s="13" t="s">
        <v>31</v>
      </c>
      <c r="AX110" s="13" t="s">
        <v>69</v>
      </c>
      <c r="AY110" s="249" t="s">
        <v>126</v>
      </c>
    </row>
    <row r="111" s="13" customFormat="1">
      <c r="A111" s="13"/>
      <c r="B111" s="239"/>
      <c r="C111" s="240"/>
      <c r="D111" s="228" t="s">
        <v>195</v>
      </c>
      <c r="E111" s="241" t="s">
        <v>19</v>
      </c>
      <c r="F111" s="242" t="s">
        <v>1193</v>
      </c>
      <c r="G111" s="240"/>
      <c r="H111" s="243">
        <v>275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195</v>
      </c>
      <c r="AU111" s="249" t="s">
        <v>79</v>
      </c>
      <c r="AV111" s="13" t="s">
        <v>79</v>
      </c>
      <c r="AW111" s="13" t="s">
        <v>31</v>
      </c>
      <c r="AX111" s="13" t="s">
        <v>69</v>
      </c>
      <c r="AY111" s="249" t="s">
        <v>126</v>
      </c>
    </row>
    <row r="112" s="15" customFormat="1">
      <c r="A112" s="15"/>
      <c r="B112" s="260"/>
      <c r="C112" s="261"/>
      <c r="D112" s="228" t="s">
        <v>195</v>
      </c>
      <c r="E112" s="262" t="s">
        <v>19</v>
      </c>
      <c r="F112" s="263" t="s">
        <v>204</v>
      </c>
      <c r="G112" s="261"/>
      <c r="H112" s="264">
        <v>423</v>
      </c>
      <c r="I112" s="265"/>
      <c r="J112" s="261"/>
      <c r="K112" s="261"/>
      <c r="L112" s="266"/>
      <c r="M112" s="267"/>
      <c r="N112" s="268"/>
      <c r="O112" s="268"/>
      <c r="P112" s="268"/>
      <c r="Q112" s="268"/>
      <c r="R112" s="268"/>
      <c r="S112" s="268"/>
      <c r="T112" s="26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0" t="s">
        <v>195</v>
      </c>
      <c r="AU112" s="270" t="s">
        <v>79</v>
      </c>
      <c r="AV112" s="15" t="s">
        <v>148</v>
      </c>
      <c r="AW112" s="15" t="s">
        <v>31</v>
      </c>
      <c r="AX112" s="15" t="s">
        <v>77</v>
      </c>
      <c r="AY112" s="270" t="s">
        <v>126</v>
      </c>
    </row>
    <row r="113" s="2" customFormat="1" ht="62.7" customHeight="1">
      <c r="A113" s="41"/>
      <c r="B113" s="42"/>
      <c r="C113" s="215" t="s">
        <v>125</v>
      </c>
      <c r="D113" s="215" t="s">
        <v>129</v>
      </c>
      <c r="E113" s="216" t="s">
        <v>1194</v>
      </c>
      <c r="F113" s="217" t="s">
        <v>1195</v>
      </c>
      <c r="G113" s="218" t="s">
        <v>190</v>
      </c>
      <c r="H113" s="219">
        <v>253.5</v>
      </c>
      <c r="I113" s="220"/>
      <c r="J113" s="221">
        <f>ROUND(I113*H113,2)</f>
        <v>0</v>
      </c>
      <c r="K113" s="217" t="s">
        <v>191</v>
      </c>
      <c r="L113" s="47"/>
      <c r="M113" s="222" t="s">
        <v>19</v>
      </c>
      <c r="N113" s="223" t="s">
        <v>40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0.32500000000000001</v>
      </c>
      <c r="T113" s="225">
        <f>S113*H113</f>
        <v>82.387500000000003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148</v>
      </c>
      <c r="AT113" s="226" t="s">
        <v>129</v>
      </c>
      <c r="AU113" s="226" t="s">
        <v>79</v>
      </c>
      <c r="AY113" s="20" t="s">
        <v>126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77</v>
      </c>
      <c r="BK113" s="227">
        <f>ROUND(I113*H113,2)</f>
        <v>0</v>
      </c>
      <c r="BL113" s="20" t="s">
        <v>148</v>
      </c>
      <c r="BM113" s="226" t="s">
        <v>1196</v>
      </c>
    </row>
    <row r="114" s="2" customFormat="1">
      <c r="A114" s="41"/>
      <c r="B114" s="42"/>
      <c r="C114" s="43"/>
      <c r="D114" s="237" t="s">
        <v>193</v>
      </c>
      <c r="E114" s="43"/>
      <c r="F114" s="238" t="s">
        <v>1197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193</v>
      </c>
      <c r="AU114" s="20" t="s">
        <v>79</v>
      </c>
    </row>
    <row r="115" s="14" customFormat="1">
      <c r="A115" s="14"/>
      <c r="B115" s="250"/>
      <c r="C115" s="251"/>
      <c r="D115" s="228" t="s">
        <v>195</v>
      </c>
      <c r="E115" s="252" t="s">
        <v>19</v>
      </c>
      <c r="F115" s="253" t="s">
        <v>1191</v>
      </c>
      <c r="G115" s="251"/>
      <c r="H115" s="252" t="s">
        <v>19</v>
      </c>
      <c r="I115" s="254"/>
      <c r="J115" s="251"/>
      <c r="K115" s="251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195</v>
      </c>
      <c r="AU115" s="259" t="s">
        <v>79</v>
      </c>
      <c r="AV115" s="14" t="s">
        <v>77</v>
      </c>
      <c r="AW115" s="14" t="s">
        <v>31</v>
      </c>
      <c r="AX115" s="14" t="s">
        <v>69</v>
      </c>
      <c r="AY115" s="259" t="s">
        <v>126</v>
      </c>
    </row>
    <row r="116" s="13" customFormat="1">
      <c r="A116" s="13"/>
      <c r="B116" s="239"/>
      <c r="C116" s="240"/>
      <c r="D116" s="228" t="s">
        <v>195</v>
      </c>
      <c r="E116" s="241" t="s">
        <v>19</v>
      </c>
      <c r="F116" s="242" t="s">
        <v>1198</v>
      </c>
      <c r="G116" s="240"/>
      <c r="H116" s="243">
        <v>253.5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195</v>
      </c>
      <c r="AU116" s="249" t="s">
        <v>79</v>
      </c>
      <c r="AV116" s="13" t="s">
        <v>79</v>
      </c>
      <c r="AW116" s="13" t="s">
        <v>31</v>
      </c>
      <c r="AX116" s="13" t="s">
        <v>77</v>
      </c>
      <c r="AY116" s="249" t="s">
        <v>126</v>
      </c>
    </row>
    <row r="117" s="2" customFormat="1" ht="44.25" customHeight="1">
      <c r="A117" s="41"/>
      <c r="B117" s="42"/>
      <c r="C117" s="215" t="s">
        <v>160</v>
      </c>
      <c r="D117" s="215" t="s">
        <v>129</v>
      </c>
      <c r="E117" s="216" t="s">
        <v>1199</v>
      </c>
      <c r="F117" s="217" t="s">
        <v>1200</v>
      </c>
      <c r="G117" s="218" t="s">
        <v>190</v>
      </c>
      <c r="H117" s="219">
        <v>676.5</v>
      </c>
      <c r="I117" s="220"/>
      <c r="J117" s="221">
        <f>ROUND(I117*H117,2)</f>
        <v>0</v>
      </c>
      <c r="K117" s="217" t="s">
        <v>191</v>
      </c>
      <c r="L117" s="47"/>
      <c r="M117" s="222" t="s">
        <v>19</v>
      </c>
      <c r="N117" s="223" t="s">
        <v>40</v>
      </c>
      <c r="O117" s="87"/>
      <c r="P117" s="224">
        <f>O117*H117</f>
        <v>0</v>
      </c>
      <c r="Q117" s="224">
        <v>1.0000000000000001E-05</v>
      </c>
      <c r="R117" s="224">
        <f>Q117*H117</f>
        <v>0.0067650000000000002</v>
      </c>
      <c r="S117" s="224">
        <v>0.069000000000000006</v>
      </c>
      <c r="T117" s="225">
        <f>S117*H117</f>
        <v>46.678500000000007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148</v>
      </c>
      <c r="AT117" s="226" t="s">
        <v>129</v>
      </c>
      <c r="AU117" s="226" t="s">
        <v>79</v>
      </c>
      <c r="AY117" s="20" t="s">
        <v>126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77</v>
      </c>
      <c r="BK117" s="227">
        <f>ROUND(I117*H117,2)</f>
        <v>0</v>
      </c>
      <c r="BL117" s="20" t="s">
        <v>148</v>
      </c>
      <c r="BM117" s="226" t="s">
        <v>1201</v>
      </c>
    </row>
    <row r="118" s="2" customFormat="1">
      <c r="A118" s="41"/>
      <c r="B118" s="42"/>
      <c r="C118" s="43"/>
      <c r="D118" s="237" t="s">
        <v>193</v>
      </c>
      <c r="E118" s="43"/>
      <c r="F118" s="238" t="s">
        <v>1202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193</v>
      </c>
      <c r="AU118" s="20" t="s">
        <v>79</v>
      </c>
    </row>
    <row r="119" s="14" customFormat="1">
      <c r="A119" s="14"/>
      <c r="B119" s="250"/>
      <c r="C119" s="251"/>
      <c r="D119" s="228" t="s">
        <v>195</v>
      </c>
      <c r="E119" s="252" t="s">
        <v>19</v>
      </c>
      <c r="F119" s="253" t="s">
        <v>1191</v>
      </c>
      <c r="G119" s="251"/>
      <c r="H119" s="252" t="s">
        <v>19</v>
      </c>
      <c r="I119" s="254"/>
      <c r="J119" s="251"/>
      <c r="K119" s="251"/>
      <c r="L119" s="255"/>
      <c r="M119" s="256"/>
      <c r="N119" s="257"/>
      <c r="O119" s="257"/>
      <c r="P119" s="257"/>
      <c r="Q119" s="257"/>
      <c r="R119" s="257"/>
      <c r="S119" s="257"/>
      <c r="T119" s="25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9" t="s">
        <v>195</v>
      </c>
      <c r="AU119" s="259" t="s">
        <v>79</v>
      </c>
      <c r="AV119" s="14" t="s">
        <v>77</v>
      </c>
      <c r="AW119" s="14" t="s">
        <v>31</v>
      </c>
      <c r="AX119" s="14" t="s">
        <v>69</v>
      </c>
      <c r="AY119" s="259" t="s">
        <v>126</v>
      </c>
    </row>
    <row r="120" s="13" customFormat="1">
      <c r="A120" s="13"/>
      <c r="B120" s="239"/>
      <c r="C120" s="240"/>
      <c r="D120" s="228" t="s">
        <v>195</v>
      </c>
      <c r="E120" s="241" t="s">
        <v>19</v>
      </c>
      <c r="F120" s="242" t="s">
        <v>1203</v>
      </c>
      <c r="G120" s="240"/>
      <c r="H120" s="243">
        <v>401.5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9" t="s">
        <v>195</v>
      </c>
      <c r="AU120" s="249" t="s">
        <v>79</v>
      </c>
      <c r="AV120" s="13" t="s">
        <v>79</v>
      </c>
      <c r="AW120" s="13" t="s">
        <v>31</v>
      </c>
      <c r="AX120" s="13" t="s">
        <v>69</v>
      </c>
      <c r="AY120" s="249" t="s">
        <v>126</v>
      </c>
    </row>
    <row r="121" s="13" customFormat="1">
      <c r="A121" s="13"/>
      <c r="B121" s="239"/>
      <c r="C121" s="240"/>
      <c r="D121" s="228" t="s">
        <v>195</v>
      </c>
      <c r="E121" s="241" t="s">
        <v>19</v>
      </c>
      <c r="F121" s="242" t="s">
        <v>1193</v>
      </c>
      <c r="G121" s="240"/>
      <c r="H121" s="243">
        <v>275</v>
      </c>
      <c r="I121" s="244"/>
      <c r="J121" s="240"/>
      <c r="K121" s="240"/>
      <c r="L121" s="245"/>
      <c r="M121" s="246"/>
      <c r="N121" s="247"/>
      <c r="O121" s="247"/>
      <c r="P121" s="247"/>
      <c r="Q121" s="247"/>
      <c r="R121" s="247"/>
      <c r="S121" s="247"/>
      <c r="T121" s="24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9" t="s">
        <v>195</v>
      </c>
      <c r="AU121" s="249" t="s">
        <v>79</v>
      </c>
      <c r="AV121" s="13" t="s">
        <v>79</v>
      </c>
      <c r="AW121" s="13" t="s">
        <v>31</v>
      </c>
      <c r="AX121" s="13" t="s">
        <v>69</v>
      </c>
      <c r="AY121" s="249" t="s">
        <v>126</v>
      </c>
    </row>
    <row r="122" s="15" customFormat="1">
      <c r="A122" s="15"/>
      <c r="B122" s="260"/>
      <c r="C122" s="261"/>
      <c r="D122" s="228" t="s">
        <v>195</v>
      </c>
      <c r="E122" s="262" t="s">
        <v>19</v>
      </c>
      <c r="F122" s="263" t="s">
        <v>204</v>
      </c>
      <c r="G122" s="261"/>
      <c r="H122" s="264">
        <v>676.5</v>
      </c>
      <c r="I122" s="265"/>
      <c r="J122" s="261"/>
      <c r="K122" s="261"/>
      <c r="L122" s="266"/>
      <c r="M122" s="267"/>
      <c r="N122" s="268"/>
      <c r="O122" s="268"/>
      <c r="P122" s="268"/>
      <c r="Q122" s="268"/>
      <c r="R122" s="268"/>
      <c r="S122" s="268"/>
      <c r="T122" s="26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0" t="s">
        <v>195</v>
      </c>
      <c r="AU122" s="270" t="s">
        <v>79</v>
      </c>
      <c r="AV122" s="15" t="s">
        <v>148</v>
      </c>
      <c r="AW122" s="15" t="s">
        <v>31</v>
      </c>
      <c r="AX122" s="15" t="s">
        <v>77</v>
      </c>
      <c r="AY122" s="270" t="s">
        <v>126</v>
      </c>
    </row>
    <row r="123" s="2" customFormat="1" ht="49.05" customHeight="1">
      <c r="A123" s="41"/>
      <c r="B123" s="42"/>
      <c r="C123" s="215" t="s">
        <v>167</v>
      </c>
      <c r="D123" s="215" t="s">
        <v>129</v>
      </c>
      <c r="E123" s="216" t="s">
        <v>243</v>
      </c>
      <c r="F123" s="217" t="s">
        <v>244</v>
      </c>
      <c r="G123" s="218" t="s">
        <v>245</v>
      </c>
      <c r="H123" s="219">
        <v>585.5</v>
      </c>
      <c r="I123" s="220"/>
      <c r="J123" s="221">
        <f>ROUND(I123*H123,2)</f>
        <v>0</v>
      </c>
      <c r="K123" s="217" t="s">
        <v>191</v>
      </c>
      <c r="L123" s="47"/>
      <c r="M123" s="222" t="s">
        <v>19</v>
      </c>
      <c r="N123" s="223" t="s">
        <v>40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0.20499999999999999</v>
      </c>
      <c r="T123" s="225">
        <f>S123*H123</f>
        <v>120.02749999999999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148</v>
      </c>
      <c r="AT123" s="226" t="s">
        <v>129</v>
      </c>
      <c r="AU123" s="226" t="s">
        <v>79</v>
      </c>
      <c r="AY123" s="20" t="s">
        <v>126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77</v>
      </c>
      <c r="BK123" s="227">
        <f>ROUND(I123*H123,2)</f>
        <v>0</v>
      </c>
      <c r="BL123" s="20" t="s">
        <v>148</v>
      </c>
      <c r="BM123" s="226" t="s">
        <v>1204</v>
      </c>
    </row>
    <row r="124" s="2" customFormat="1">
      <c r="A124" s="41"/>
      <c r="B124" s="42"/>
      <c r="C124" s="43"/>
      <c r="D124" s="237" t="s">
        <v>193</v>
      </c>
      <c r="E124" s="43"/>
      <c r="F124" s="238" t="s">
        <v>247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193</v>
      </c>
      <c r="AU124" s="20" t="s">
        <v>79</v>
      </c>
    </row>
    <row r="125" s="14" customFormat="1">
      <c r="A125" s="14"/>
      <c r="B125" s="250"/>
      <c r="C125" s="251"/>
      <c r="D125" s="228" t="s">
        <v>195</v>
      </c>
      <c r="E125" s="252" t="s">
        <v>19</v>
      </c>
      <c r="F125" s="253" t="s">
        <v>1205</v>
      </c>
      <c r="G125" s="251"/>
      <c r="H125" s="252" t="s">
        <v>19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195</v>
      </c>
      <c r="AU125" s="259" t="s">
        <v>79</v>
      </c>
      <c r="AV125" s="14" t="s">
        <v>77</v>
      </c>
      <c r="AW125" s="14" t="s">
        <v>31</v>
      </c>
      <c r="AX125" s="14" t="s">
        <v>69</v>
      </c>
      <c r="AY125" s="259" t="s">
        <v>126</v>
      </c>
    </row>
    <row r="126" s="13" customFormat="1">
      <c r="A126" s="13"/>
      <c r="B126" s="239"/>
      <c r="C126" s="240"/>
      <c r="D126" s="228" t="s">
        <v>195</v>
      </c>
      <c r="E126" s="241" t="s">
        <v>19</v>
      </c>
      <c r="F126" s="242" t="s">
        <v>1206</v>
      </c>
      <c r="G126" s="240"/>
      <c r="H126" s="243">
        <v>208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195</v>
      </c>
      <c r="AU126" s="249" t="s">
        <v>79</v>
      </c>
      <c r="AV126" s="13" t="s">
        <v>79</v>
      </c>
      <c r="AW126" s="13" t="s">
        <v>31</v>
      </c>
      <c r="AX126" s="13" t="s">
        <v>69</v>
      </c>
      <c r="AY126" s="249" t="s">
        <v>126</v>
      </c>
    </row>
    <row r="127" s="13" customFormat="1">
      <c r="A127" s="13"/>
      <c r="B127" s="239"/>
      <c r="C127" s="240"/>
      <c r="D127" s="228" t="s">
        <v>195</v>
      </c>
      <c r="E127" s="241" t="s">
        <v>19</v>
      </c>
      <c r="F127" s="242" t="s">
        <v>1207</v>
      </c>
      <c r="G127" s="240"/>
      <c r="H127" s="243">
        <v>227.5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195</v>
      </c>
      <c r="AU127" s="249" t="s">
        <v>79</v>
      </c>
      <c r="AV127" s="13" t="s">
        <v>79</v>
      </c>
      <c r="AW127" s="13" t="s">
        <v>31</v>
      </c>
      <c r="AX127" s="13" t="s">
        <v>69</v>
      </c>
      <c r="AY127" s="249" t="s">
        <v>126</v>
      </c>
    </row>
    <row r="128" s="16" customFormat="1">
      <c r="A128" s="16"/>
      <c r="B128" s="271"/>
      <c r="C128" s="272"/>
      <c r="D128" s="228" t="s">
        <v>195</v>
      </c>
      <c r="E128" s="273" t="s">
        <v>19</v>
      </c>
      <c r="F128" s="274" t="s">
        <v>251</v>
      </c>
      <c r="G128" s="272"/>
      <c r="H128" s="275">
        <v>435.5</v>
      </c>
      <c r="I128" s="276"/>
      <c r="J128" s="272"/>
      <c r="K128" s="272"/>
      <c r="L128" s="277"/>
      <c r="M128" s="278"/>
      <c r="N128" s="279"/>
      <c r="O128" s="279"/>
      <c r="P128" s="279"/>
      <c r="Q128" s="279"/>
      <c r="R128" s="279"/>
      <c r="S128" s="279"/>
      <c r="T128" s="280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T128" s="281" t="s">
        <v>195</v>
      </c>
      <c r="AU128" s="281" t="s">
        <v>79</v>
      </c>
      <c r="AV128" s="16" t="s">
        <v>141</v>
      </c>
      <c r="AW128" s="16" t="s">
        <v>31</v>
      </c>
      <c r="AX128" s="16" t="s">
        <v>69</v>
      </c>
      <c r="AY128" s="281" t="s">
        <v>126</v>
      </c>
    </row>
    <row r="129" s="13" customFormat="1">
      <c r="A129" s="13"/>
      <c r="B129" s="239"/>
      <c r="C129" s="240"/>
      <c r="D129" s="228" t="s">
        <v>195</v>
      </c>
      <c r="E129" s="241" t="s">
        <v>19</v>
      </c>
      <c r="F129" s="242" t="s">
        <v>1208</v>
      </c>
      <c r="G129" s="240"/>
      <c r="H129" s="243">
        <v>75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195</v>
      </c>
      <c r="AU129" s="249" t="s">
        <v>79</v>
      </c>
      <c r="AV129" s="13" t="s">
        <v>79</v>
      </c>
      <c r="AW129" s="13" t="s">
        <v>31</v>
      </c>
      <c r="AX129" s="13" t="s">
        <v>69</v>
      </c>
      <c r="AY129" s="249" t="s">
        <v>126</v>
      </c>
    </row>
    <row r="130" s="13" customFormat="1">
      <c r="A130" s="13"/>
      <c r="B130" s="239"/>
      <c r="C130" s="240"/>
      <c r="D130" s="228" t="s">
        <v>195</v>
      </c>
      <c r="E130" s="241" t="s">
        <v>19</v>
      </c>
      <c r="F130" s="242" t="s">
        <v>1209</v>
      </c>
      <c r="G130" s="240"/>
      <c r="H130" s="243">
        <v>75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195</v>
      </c>
      <c r="AU130" s="249" t="s">
        <v>79</v>
      </c>
      <c r="AV130" s="13" t="s">
        <v>79</v>
      </c>
      <c r="AW130" s="13" t="s">
        <v>31</v>
      </c>
      <c r="AX130" s="13" t="s">
        <v>69</v>
      </c>
      <c r="AY130" s="249" t="s">
        <v>126</v>
      </c>
    </row>
    <row r="131" s="15" customFormat="1">
      <c r="A131" s="15"/>
      <c r="B131" s="260"/>
      <c r="C131" s="261"/>
      <c r="D131" s="228" t="s">
        <v>195</v>
      </c>
      <c r="E131" s="262" t="s">
        <v>19</v>
      </c>
      <c r="F131" s="263" t="s">
        <v>204</v>
      </c>
      <c r="G131" s="261"/>
      <c r="H131" s="264">
        <v>585.5</v>
      </c>
      <c r="I131" s="265"/>
      <c r="J131" s="261"/>
      <c r="K131" s="261"/>
      <c r="L131" s="266"/>
      <c r="M131" s="267"/>
      <c r="N131" s="268"/>
      <c r="O131" s="268"/>
      <c r="P131" s="268"/>
      <c r="Q131" s="268"/>
      <c r="R131" s="268"/>
      <c r="S131" s="268"/>
      <c r="T131" s="26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0" t="s">
        <v>195</v>
      </c>
      <c r="AU131" s="270" t="s">
        <v>79</v>
      </c>
      <c r="AV131" s="15" t="s">
        <v>148</v>
      </c>
      <c r="AW131" s="15" t="s">
        <v>31</v>
      </c>
      <c r="AX131" s="15" t="s">
        <v>77</v>
      </c>
      <c r="AY131" s="270" t="s">
        <v>126</v>
      </c>
    </row>
    <row r="132" s="2" customFormat="1" ht="33" customHeight="1">
      <c r="A132" s="41"/>
      <c r="B132" s="42"/>
      <c r="C132" s="215" t="s">
        <v>230</v>
      </c>
      <c r="D132" s="215" t="s">
        <v>129</v>
      </c>
      <c r="E132" s="216" t="s">
        <v>256</v>
      </c>
      <c r="F132" s="217" t="s">
        <v>257</v>
      </c>
      <c r="G132" s="218" t="s">
        <v>258</v>
      </c>
      <c r="H132" s="219">
        <v>152.74500000000001</v>
      </c>
      <c r="I132" s="220"/>
      <c r="J132" s="221">
        <f>ROUND(I132*H132,2)</f>
        <v>0</v>
      </c>
      <c r="K132" s="217" t="s">
        <v>191</v>
      </c>
      <c r="L132" s="47"/>
      <c r="M132" s="222" t="s">
        <v>19</v>
      </c>
      <c r="N132" s="223" t="s">
        <v>40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148</v>
      </c>
      <c r="AT132" s="226" t="s">
        <v>129</v>
      </c>
      <c r="AU132" s="226" t="s">
        <v>79</v>
      </c>
      <c r="AY132" s="20" t="s">
        <v>126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77</v>
      </c>
      <c r="BK132" s="227">
        <f>ROUND(I132*H132,2)</f>
        <v>0</v>
      </c>
      <c r="BL132" s="20" t="s">
        <v>148</v>
      </c>
      <c r="BM132" s="226" t="s">
        <v>1210</v>
      </c>
    </row>
    <row r="133" s="2" customFormat="1">
      <c r="A133" s="41"/>
      <c r="B133" s="42"/>
      <c r="C133" s="43"/>
      <c r="D133" s="237" t="s">
        <v>193</v>
      </c>
      <c r="E133" s="43"/>
      <c r="F133" s="238" t="s">
        <v>260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193</v>
      </c>
      <c r="AU133" s="20" t="s">
        <v>79</v>
      </c>
    </row>
    <row r="134" s="13" customFormat="1">
      <c r="A134" s="13"/>
      <c r="B134" s="239"/>
      <c r="C134" s="240"/>
      <c r="D134" s="228" t="s">
        <v>195</v>
      </c>
      <c r="E134" s="241" t="s">
        <v>19</v>
      </c>
      <c r="F134" s="242" t="s">
        <v>1211</v>
      </c>
      <c r="G134" s="240"/>
      <c r="H134" s="243">
        <v>152.74500000000001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195</v>
      </c>
      <c r="AU134" s="249" t="s">
        <v>79</v>
      </c>
      <c r="AV134" s="13" t="s">
        <v>79</v>
      </c>
      <c r="AW134" s="13" t="s">
        <v>31</v>
      </c>
      <c r="AX134" s="13" t="s">
        <v>77</v>
      </c>
      <c r="AY134" s="249" t="s">
        <v>126</v>
      </c>
    </row>
    <row r="135" s="2" customFormat="1" ht="44.25" customHeight="1">
      <c r="A135" s="41"/>
      <c r="B135" s="42"/>
      <c r="C135" s="215" t="s">
        <v>236</v>
      </c>
      <c r="D135" s="215" t="s">
        <v>129</v>
      </c>
      <c r="E135" s="216" t="s">
        <v>1212</v>
      </c>
      <c r="F135" s="217" t="s">
        <v>1213</v>
      </c>
      <c r="G135" s="218" t="s">
        <v>258</v>
      </c>
      <c r="H135" s="219">
        <v>12.641</v>
      </c>
      <c r="I135" s="220"/>
      <c r="J135" s="221">
        <f>ROUND(I135*H135,2)</f>
        <v>0</v>
      </c>
      <c r="K135" s="217" t="s">
        <v>191</v>
      </c>
      <c r="L135" s="47"/>
      <c r="M135" s="222" t="s">
        <v>19</v>
      </c>
      <c r="N135" s="223" t="s">
        <v>40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148</v>
      </c>
      <c r="AT135" s="226" t="s">
        <v>129</v>
      </c>
      <c r="AU135" s="226" t="s">
        <v>79</v>
      </c>
      <c r="AY135" s="20" t="s">
        <v>126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77</v>
      </c>
      <c r="BK135" s="227">
        <f>ROUND(I135*H135,2)</f>
        <v>0</v>
      </c>
      <c r="BL135" s="20" t="s">
        <v>148</v>
      </c>
      <c r="BM135" s="226" t="s">
        <v>1214</v>
      </c>
    </row>
    <row r="136" s="2" customFormat="1">
      <c r="A136" s="41"/>
      <c r="B136" s="42"/>
      <c r="C136" s="43"/>
      <c r="D136" s="237" t="s">
        <v>193</v>
      </c>
      <c r="E136" s="43"/>
      <c r="F136" s="238" t="s">
        <v>1215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193</v>
      </c>
      <c r="AU136" s="20" t="s">
        <v>79</v>
      </c>
    </row>
    <row r="137" s="14" customFormat="1">
      <c r="A137" s="14"/>
      <c r="B137" s="250"/>
      <c r="C137" s="251"/>
      <c r="D137" s="228" t="s">
        <v>195</v>
      </c>
      <c r="E137" s="252" t="s">
        <v>19</v>
      </c>
      <c r="F137" s="253" t="s">
        <v>1216</v>
      </c>
      <c r="G137" s="251"/>
      <c r="H137" s="252" t="s">
        <v>19</v>
      </c>
      <c r="I137" s="254"/>
      <c r="J137" s="251"/>
      <c r="K137" s="251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195</v>
      </c>
      <c r="AU137" s="259" t="s">
        <v>79</v>
      </c>
      <c r="AV137" s="14" t="s">
        <v>77</v>
      </c>
      <c r="AW137" s="14" t="s">
        <v>31</v>
      </c>
      <c r="AX137" s="14" t="s">
        <v>69</v>
      </c>
      <c r="AY137" s="259" t="s">
        <v>126</v>
      </c>
    </row>
    <row r="138" s="13" customFormat="1">
      <c r="A138" s="13"/>
      <c r="B138" s="239"/>
      <c r="C138" s="240"/>
      <c r="D138" s="228" t="s">
        <v>195</v>
      </c>
      <c r="E138" s="241" t="s">
        <v>19</v>
      </c>
      <c r="F138" s="242" t="s">
        <v>1217</v>
      </c>
      <c r="G138" s="240"/>
      <c r="H138" s="243">
        <v>4.8949999999999996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195</v>
      </c>
      <c r="AU138" s="249" t="s">
        <v>79</v>
      </c>
      <c r="AV138" s="13" t="s">
        <v>79</v>
      </c>
      <c r="AW138" s="13" t="s">
        <v>31</v>
      </c>
      <c r="AX138" s="13" t="s">
        <v>69</v>
      </c>
      <c r="AY138" s="249" t="s">
        <v>126</v>
      </c>
    </row>
    <row r="139" s="13" customFormat="1">
      <c r="A139" s="13"/>
      <c r="B139" s="239"/>
      <c r="C139" s="240"/>
      <c r="D139" s="228" t="s">
        <v>195</v>
      </c>
      <c r="E139" s="241" t="s">
        <v>19</v>
      </c>
      <c r="F139" s="242" t="s">
        <v>1218</v>
      </c>
      <c r="G139" s="240"/>
      <c r="H139" s="243">
        <v>3.8730000000000002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195</v>
      </c>
      <c r="AU139" s="249" t="s">
        <v>79</v>
      </c>
      <c r="AV139" s="13" t="s">
        <v>79</v>
      </c>
      <c r="AW139" s="13" t="s">
        <v>31</v>
      </c>
      <c r="AX139" s="13" t="s">
        <v>69</v>
      </c>
      <c r="AY139" s="249" t="s">
        <v>126</v>
      </c>
    </row>
    <row r="140" s="13" customFormat="1">
      <c r="A140" s="13"/>
      <c r="B140" s="239"/>
      <c r="C140" s="240"/>
      <c r="D140" s="228" t="s">
        <v>195</v>
      </c>
      <c r="E140" s="241" t="s">
        <v>19</v>
      </c>
      <c r="F140" s="242" t="s">
        <v>1219</v>
      </c>
      <c r="G140" s="240"/>
      <c r="H140" s="243">
        <v>3.8730000000000002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195</v>
      </c>
      <c r="AU140" s="249" t="s">
        <v>79</v>
      </c>
      <c r="AV140" s="13" t="s">
        <v>79</v>
      </c>
      <c r="AW140" s="13" t="s">
        <v>31</v>
      </c>
      <c r="AX140" s="13" t="s">
        <v>69</v>
      </c>
      <c r="AY140" s="249" t="s">
        <v>126</v>
      </c>
    </row>
    <row r="141" s="15" customFormat="1">
      <c r="A141" s="15"/>
      <c r="B141" s="260"/>
      <c r="C141" s="261"/>
      <c r="D141" s="228" t="s">
        <v>195</v>
      </c>
      <c r="E141" s="262" t="s">
        <v>19</v>
      </c>
      <c r="F141" s="263" t="s">
        <v>204</v>
      </c>
      <c r="G141" s="261"/>
      <c r="H141" s="264">
        <v>12.641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195</v>
      </c>
      <c r="AU141" s="270" t="s">
        <v>79</v>
      </c>
      <c r="AV141" s="15" t="s">
        <v>148</v>
      </c>
      <c r="AW141" s="15" t="s">
        <v>31</v>
      </c>
      <c r="AX141" s="15" t="s">
        <v>77</v>
      </c>
      <c r="AY141" s="270" t="s">
        <v>126</v>
      </c>
    </row>
    <row r="142" s="2" customFormat="1" ht="49.05" customHeight="1">
      <c r="A142" s="41"/>
      <c r="B142" s="42"/>
      <c r="C142" s="215" t="s">
        <v>242</v>
      </c>
      <c r="D142" s="215" t="s">
        <v>129</v>
      </c>
      <c r="E142" s="216" t="s">
        <v>1220</v>
      </c>
      <c r="F142" s="217" t="s">
        <v>1221</v>
      </c>
      <c r="G142" s="218" t="s">
        <v>258</v>
      </c>
      <c r="H142" s="219">
        <v>6.7190000000000003</v>
      </c>
      <c r="I142" s="220"/>
      <c r="J142" s="221">
        <f>ROUND(I142*H142,2)</f>
        <v>0</v>
      </c>
      <c r="K142" s="217" t="s">
        <v>191</v>
      </c>
      <c r="L142" s="47"/>
      <c r="M142" s="222" t="s">
        <v>19</v>
      </c>
      <c r="N142" s="223" t="s">
        <v>40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148</v>
      </c>
      <c r="AT142" s="226" t="s">
        <v>129</v>
      </c>
      <c r="AU142" s="226" t="s">
        <v>79</v>
      </c>
      <c r="AY142" s="20" t="s">
        <v>126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77</v>
      </c>
      <c r="BK142" s="227">
        <f>ROUND(I142*H142,2)</f>
        <v>0</v>
      </c>
      <c r="BL142" s="20" t="s">
        <v>148</v>
      </c>
      <c r="BM142" s="226" t="s">
        <v>1222</v>
      </c>
    </row>
    <row r="143" s="2" customFormat="1">
      <c r="A143" s="41"/>
      <c r="B143" s="42"/>
      <c r="C143" s="43"/>
      <c r="D143" s="237" t="s">
        <v>193</v>
      </c>
      <c r="E143" s="43"/>
      <c r="F143" s="238" t="s">
        <v>1223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193</v>
      </c>
      <c r="AU143" s="20" t="s">
        <v>79</v>
      </c>
    </row>
    <row r="144" s="14" customFormat="1">
      <c r="A144" s="14"/>
      <c r="B144" s="250"/>
      <c r="C144" s="251"/>
      <c r="D144" s="228" t="s">
        <v>195</v>
      </c>
      <c r="E144" s="252" t="s">
        <v>19</v>
      </c>
      <c r="F144" s="253" t="s">
        <v>1216</v>
      </c>
      <c r="G144" s="251"/>
      <c r="H144" s="252" t="s">
        <v>19</v>
      </c>
      <c r="I144" s="254"/>
      <c r="J144" s="251"/>
      <c r="K144" s="251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195</v>
      </c>
      <c r="AU144" s="259" t="s">
        <v>79</v>
      </c>
      <c r="AV144" s="14" t="s">
        <v>77</v>
      </c>
      <c r="AW144" s="14" t="s">
        <v>31</v>
      </c>
      <c r="AX144" s="14" t="s">
        <v>69</v>
      </c>
      <c r="AY144" s="259" t="s">
        <v>126</v>
      </c>
    </row>
    <row r="145" s="13" customFormat="1">
      <c r="A145" s="13"/>
      <c r="B145" s="239"/>
      <c r="C145" s="240"/>
      <c r="D145" s="228" t="s">
        <v>195</v>
      </c>
      <c r="E145" s="241" t="s">
        <v>19</v>
      </c>
      <c r="F145" s="242" t="s">
        <v>1224</v>
      </c>
      <c r="G145" s="240"/>
      <c r="H145" s="243">
        <v>6.7190000000000003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195</v>
      </c>
      <c r="AU145" s="249" t="s">
        <v>79</v>
      </c>
      <c r="AV145" s="13" t="s">
        <v>79</v>
      </c>
      <c r="AW145" s="13" t="s">
        <v>31</v>
      </c>
      <c r="AX145" s="13" t="s">
        <v>77</v>
      </c>
      <c r="AY145" s="249" t="s">
        <v>126</v>
      </c>
    </row>
    <row r="146" s="2" customFormat="1" ht="62.7" customHeight="1">
      <c r="A146" s="41"/>
      <c r="B146" s="42"/>
      <c r="C146" s="215" t="s">
        <v>255</v>
      </c>
      <c r="D146" s="215" t="s">
        <v>129</v>
      </c>
      <c r="E146" s="216" t="s">
        <v>279</v>
      </c>
      <c r="F146" s="217" t="s">
        <v>280</v>
      </c>
      <c r="G146" s="218" t="s">
        <v>258</v>
      </c>
      <c r="H146" s="219">
        <v>201.72</v>
      </c>
      <c r="I146" s="220"/>
      <c r="J146" s="221">
        <f>ROUND(I146*H146,2)</f>
        <v>0</v>
      </c>
      <c r="K146" s="217" t="s">
        <v>191</v>
      </c>
      <c r="L146" s="47"/>
      <c r="M146" s="222" t="s">
        <v>19</v>
      </c>
      <c r="N146" s="223" t="s">
        <v>40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148</v>
      </c>
      <c r="AT146" s="226" t="s">
        <v>129</v>
      </c>
      <c r="AU146" s="226" t="s">
        <v>79</v>
      </c>
      <c r="AY146" s="20" t="s">
        <v>126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77</v>
      </c>
      <c r="BK146" s="227">
        <f>ROUND(I146*H146,2)</f>
        <v>0</v>
      </c>
      <c r="BL146" s="20" t="s">
        <v>148</v>
      </c>
      <c r="BM146" s="226" t="s">
        <v>1225</v>
      </c>
    </row>
    <row r="147" s="2" customFormat="1">
      <c r="A147" s="41"/>
      <c r="B147" s="42"/>
      <c r="C147" s="43"/>
      <c r="D147" s="237" t="s">
        <v>193</v>
      </c>
      <c r="E147" s="43"/>
      <c r="F147" s="238" t="s">
        <v>282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193</v>
      </c>
      <c r="AU147" s="20" t="s">
        <v>79</v>
      </c>
    </row>
    <row r="148" s="13" customFormat="1">
      <c r="A148" s="13"/>
      <c r="B148" s="239"/>
      <c r="C148" s="240"/>
      <c r="D148" s="228" t="s">
        <v>195</v>
      </c>
      <c r="E148" s="241" t="s">
        <v>19</v>
      </c>
      <c r="F148" s="242" t="s">
        <v>1226</v>
      </c>
      <c r="G148" s="240"/>
      <c r="H148" s="243">
        <v>174.42699999999999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195</v>
      </c>
      <c r="AU148" s="249" t="s">
        <v>79</v>
      </c>
      <c r="AV148" s="13" t="s">
        <v>79</v>
      </c>
      <c r="AW148" s="13" t="s">
        <v>31</v>
      </c>
      <c r="AX148" s="13" t="s">
        <v>69</v>
      </c>
      <c r="AY148" s="249" t="s">
        <v>126</v>
      </c>
    </row>
    <row r="149" s="13" customFormat="1">
      <c r="A149" s="13"/>
      <c r="B149" s="239"/>
      <c r="C149" s="240"/>
      <c r="D149" s="228" t="s">
        <v>195</v>
      </c>
      <c r="E149" s="241" t="s">
        <v>19</v>
      </c>
      <c r="F149" s="242" t="s">
        <v>1227</v>
      </c>
      <c r="G149" s="240"/>
      <c r="H149" s="243">
        <v>27.292999999999999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195</v>
      </c>
      <c r="AU149" s="249" t="s">
        <v>79</v>
      </c>
      <c r="AV149" s="13" t="s">
        <v>79</v>
      </c>
      <c r="AW149" s="13" t="s">
        <v>31</v>
      </c>
      <c r="AX149" s="13" t="s">
        <v>69</v>
      </c>
      <c r="AY149" s="249" t="s">
        <v>126</v>
      </c>
    </row>
    <row r="150" s="15" customFormat="1">
      <c r="A150" s="15"/>
      <c r="B150" s="260"/>
      <c r="C150" s="261"/>
      <c r="D150" s="228" t="s">
        <v>195</v>
      </c>
      <c r="E150" s="262" t="s">
        <v>19</v>
      </c>
      <c r="F150" s="263" t="s">
        <v>204</v>
      </c>
      <c r="G150" s="261"/>
      <c r="H150" s="264">
        <v>201.72</v>
      </c>
      <c r="I150" s="265"/>
      <c r="J150" s="261"/>
      <c r="K150" s="261"/>
      <c r="L150" s="266"/>
      <c r="M150" s="267"/>
      <c r="N150" s="268"/>
      <c r="O150" s="268"/>
      <c r="P150" s="268"/>
      <c r="Q150" s="268"/>
      <c r="R150" s="268"/>
      <c r="S150" s="268"/>
      <c r="T150" s="26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0" t="s">
        <v>195</v>
      </c>
      <c r="AU150" s="270" t="s">
        <v>79</v>
      </c>
      <c r="AV150" s="15" t="s">
        <v>148</v>
      </c>
      <c r="AW150" s="15" t="s">
        <v>31</v>
      </c>
      <c r="AX150" s="15" t="s">
        <v>77</v>
      </c>
      <c r="AY150" s="270" t="s">
        <v>126</v>
      </c>
    </row>
    <row r="151" s="2" customFormat="1" ht="24.15" customHeight="1">
      <c r="A151" s="41"/>
      <c r="B151" s="42"/>
      <c r="C151" s="215" t="s">
        <v>8</v>
      </c>
      <c r="D151" s="215" t="s">
        <v>129</v>
      </c>
      <c r="E151" s="216" t="s">
        <v>286</v>
      </c>
      <c r="F151" s="217" t="s">
        <v>287</v>
      </c>
      <c r="G151" s="218" t="s">
        <v>190</v>
      </c>
      <c r="H151" s="219">
        <v>405</v>
      </c>
      <c r="I151" s="220"/>
      <c r="J151" s="221">
        <f>ROUND(I151*H151,2)</f>
        <v>0</v>
      </c>
      <c r="K151" s="217" t="s">
        <v>191</v>
      </c>
      <c r="L151" s="47"/>
      <c r="M151" s="222" t="s">
        <v>19</v>
      </c>
      <c r="N151" s="223" t="s">
        <v>40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148</v>
      </c>
      <c r="AT151" s="226" t="s">
        <v>129</v>
      </c>
      <c r="AU151" s="226" t="s">
        <v>79</v>
      </c>
      <c r="AY151" s="20" t="s">
        <v>126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77</v>
      </c>
      <c r="BK151" s="227">
        <f>ROUND(I151*H151,2)</f>
        <v>0</v>
      </c>
      <c r="BL151" s="20" t="s">
        <v>148</v>
      </c>
      <c r="BM151" s="226" t="s">
        <v>1228</v>
      </c>
    </row>
    <row r="152" s="2" customFormat="1">
      <c r="A152" s="41"/>
      <c r="B152" s="42"/>
      <c r="C152" s="43"/>
      <c r="D152" s="237" t="s">
        <v>193</v>
      </c>
      <c r="E152" s="43"/>
      <c r="F152" s="238" t="s">
        <v>289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193</v>
      </c>
      <c r="AU152" s="20" t="s">
        <v>79</v>
      </c>
    </row>
    <row r="153" s="13" customFormat="1">
      <c r="A153" s="13"/>
      <c r="B153" s="239"/>
      <c r="C153" s="240"/>
      <c r="D153" s="228" t="s">
        <v>195</v>
      </c>
      <c r="E153" s="241" t="s">
        <v>19</v>
      </c>
      <c r="F153" s="242" t="s">
        <v>1229</v>
      </c>
      <c r="G153" s="240"/>
      <c r="H153" s="243">
        <v>405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195</v>
      </c>
      <c r="AU153" s="249" t="s">
        <v>79</v>
      </c>
      <c r="AV153" s="13" t="s">
        <v>79</v>
      </c>
      <c r="AW153" s="13" t="s">
        <v>31</v>
      </c>
      <c r="AX153" s="13" t="s">
        <v>77</v>
      </c>
      <c r="AY153" s="249" t="s">
        <v>126</v>
      </c>
    </row>
    <row r="154" s="2" customFormat="1" ht="24.15" customHeight="1">
      <c r="A154" s="41"/>
      <c r="B154" s="42"/>
      <c r="C154" s="215" t="s">
        <v>269</v>
      </c>
      <c r="D154" s="215" t="s">
        <v>129</v>
      </c>
      <c r="E154" s="216" t="s">
        <v>292</v>
      </c>
      <c r="F154" s="217" t="s">
        <v>293</v>
      </c>
      <c r="G154" s="218" t="s">
        <v>190</v>
      </c>
      <c r="H154" s="219">
        <v>405</v>
      </c>
      <c r="I154" s="220"/>
      <c r="J154" s="221">
        <f>ROUND(I154*H154,2)</f>
        <v>0</v>
      </c>
      <c r="K154" s="217" t="s">
        <v>191</v>
      </c>
      <c r="L154" s="47"/>
      <c r="M154" s="222" t="s">
        <v>19</v>
      </c>
      <c r="N154" s="223" t="s">
        <v>40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148</v>
      </c>
      <c r="AT154" s="226" t="s">
        <v>129</v>
      </c>
      <c r="AU154" s="226" t="s">
        <v>79</v>
      </c>
      <c r="AY154" s="20" t="s">
        <v>126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77</v>
      </c>
      <c r="BK154" s="227">
        <f>ROUND(I154*H154,2)</f>
        <v>0</v>
      </c>
      <c r="BL154" s="20" t="s">
        <v>148</v>
      </c>
      <c r="BM154" s="226" t="s">
        <v>1230</v>
      </c>
    </row>
    <row r="155" s="2" customFormat="1">
      <c r="A155" s="41"/>
      <c r="B155" s="42"/>
      <c r="C155" s="43"/>
      <c r="D155" s="237" t="s">
        <v>193</v>
      </c>
      <c r="E155" s="43"/>
      <c r="F155" s="238" t="s">
        <v>295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193</v>
      </c>
      <c r="AU155" s="20" t="s">
        <v>79</v>
      </c>
    </row>
    <row r="156" s="13" customFormat="1">
      <c r="A156" s="13"/>
      <c r="B156" s="239"/>
      <c r="C156" s="240"/>
      <c r="D156" s="228" t="s">
        <v>195</v>
      </c>
      <c r="E156" s="241" t="s">
        <v>19</v>
      </c>
      <c r="F156" s="242" t="s">
        <v>1231</v>
      </c>
      <c r="G156" s="240"/>
      <c r="H156" s="243">
        <v>405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195</v>
      </c>
      <c r="AU156" s="249" t="s">
        <v>79</v>
      </c>
      <c r="AV156" s="13" t="s">
        <v>79</v>
      </c>
      <c r="AW156" s="13" t="s">
        <v>31</v>
      </c>
      <c r="AX156" s="13" t="s">
        <v>77</v>
      </c>
      <c r="AY156" s="249" t="s">
        <v>126</v>
      </c>
    </row>
    <row r="157" s="2" customFormat="1" ht="62.7" customHeight="1">
      <c r="A157" s="41"/>
      <c r="B157" s="42"/>
      <c r="C157" s="215" t="s">
        <v>278</v>
      </c>
      <c r="D157" s="215" t="s">
        <v>129</v>
      </c>
      <c r="E157" s="216" t="s">
        <v>298</v>
      </c>
      <c r="F157" s="217" t="s">
        <v>299</v>
      </c>
      <c r="G157" s="218" t="s">
        <v>258</v>
      </c>
      <c r="H157" s="219">
        <v>147.25999999999999</v>
      </c>
      <c r="I157" s="220"/>
      <c r="J157" s="221">
        <f>ROUND(I157*H157,2)</f>
        <v>0</v>
      </c>
      <c r="K157" s="217" t="s">
        <v>191</v>
      </c>
      <c r="L157" s="47"/>
      <c r="M157" s="222" t="s">
        <v>19</v>
      </c>
      <c r="N157" s="223" t="s">
        <v>40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148</v>
      </c>
      <c r="AT157" s="226" t="s">
        <v>129</v>
      </c>
      <c r="AU157" s="226" t="s">
        <v>79</v>
      </c>
      <c r="AY157" s="20" t="s">
        <v>126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77</v>
      </c>
      <c r="BK157" s="227">
        <f>ROUND(I157*H157,2)</f>
        <v>0</v>
      </c>
      <c r="BL157" s="20" t="s">
        <v>148</v>
      </c>
      <c r="BM157" s="226" t="s">
        <v>1232</v>
      </c>
    </row>
    <row r="158" s="2" customFormat="1">
      <c r="A158" s="41"/>
      <c r="B158" s="42"/>
      <c r="C158" s="43"/>
      <c r="D158" s="237" t="s">
        <v>193</v>
      </c>
      <c r="E158" s="43"/>
      <c r="F158" s="238" t="s">
        <v>301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193</v>
      </c>
      <c r="AU158" s="20" t="s">
        <v>79</v>
      </c>
    </row>
    <row r="159" s="14" customFormat="1">
      <c r="A159" s="14"/>
      <c r="B159" s="250"/>
      <c r="C159" s="251"/>
      <c r="D159" s="228" t="s">
        <v>195</v>
      </c>
      <c r="E159" s="252" t="s">
        <v>19</v>
      </c>
      <c r="F159" s="253" t="s">
        <v>302</v>
      </c>
      <c r="G159" s="251"/>
      <c r="H159" s="252" t="s">
        <v>19</v>
      </c>
      <c r="I159" s="254"/>
      <c r="J159" s="251"/>
      <c r="K159" s="251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195</v>
      </c>
      <c r="AU159" s="259" t="s">
        <v>79</v>
      </c>
      <c r="AV159" s="14" t="s">
        <v>77</v>
      </c>
      <c r="AW159" s="14" t="s">
        <v>31</v>
      </c>
      <c r="AX159" s="14" t="s">
        <v>69</v>
      </c>
      <c r="AY159" s="259" t="s">
        <v>126</v>
      </c>
    </row>
    <row r="160" s="13" customFormat="1">
      <c r="A160" s="13"/>
      <c r="B160" s="239"/>
      <c r="C160" s="240"/>
      <c r="D160" s="228" t="s">
        <v>195</v>
      </c>
      <c r="E160" s="241" t="s">
        <v>19</v>
      </c>
      <c r="F160" s="242" t="s">
        <v>1233</v>
      </c>
      <c r="G160" s="240"/>
      <c r="H160" s="243">
        <v>174.553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195</v>
      </c>
      <c r="AU160" s="249" t="s">
        <v>79</v>
      </c>
      <c r="AV160" s="13" t="s">
        <v>79</v>
      </c>
      <c r="AW160" s="13" t="s">
        <v>31</v>
      </c>
      <c r="AX160" s="13" t="s">
        <v>69</v>
      </c>
      <c r="AY160" s="249" t="s">
        <v>126</v>
      </c>
    </row>
    <row r="161" s="13" customFormat="1">
      <c r="A161" s="13"/>
      <c r="B161" s="239"/>
      <c r="C161" s="240"/>
      <c r="D161" s="228" t="s">
        <v>195</v>
      </c>
      <c r="E161" s="241" t="s">
        <v>19</v>
      </c>
      <c r="F161" s="242" t="s">
        <v>1234</v>
      </c>
      <c r="G161" s="240"/>
      <c r="H161" s="243">
        <v>-27.292999999999999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195</v>
      </c>
      <c r="AU161" s="249" t="s">
        <v>79</v>
      </c>
      <c r="AV161" s="13" t="s">
        <v>79</v>
      </c>
      <c r="AW161" s="13" t="s">
        <v>31</v>
      </c>
      <c r="AX161" s="13" t="s">
        <v>69</v>
      </c>
      <c r="AY161" s="249" t="s">
        <v>126</v>
      </c>
    </row>
    <row r="162" s="15" customFormat="1">
      <c r="A162" s="15"/>
      <c r="B162" s="260"/>
      <c r="C162" s="261"/>
      <c r="D162" s="228" t="s">
        <v>195</v>
      </c>
      <c r="E162" s="262" t="s">
        <v>19</v>
      </c>
      <c r="F162" s="263" t="s">
        <v>204</v>
      </c>
      <c r="G162" s="261"/>
      <c r="H162" s="264">
        <v>147.25999999999999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195</v>
      </c>
      <c r="AU162" s="270" t="s">
        <v>79</v>
      </c>
      <c r="AV162" s="15" t="s">
        <v>148</v>
      </c>
      <c r="AW162" s="15" t="s">
        <v>31</v>
      </c>
      <c r="AX162" s="15" t="s">
        <v>77</v>
      </c>
      <c r="AY162" s="270" t="s">
        <v>126</v>
      </c>
    </row>
    <row r="163" s="2" customFormat="1" ht="44.25" customHeight="1">
      <c r="A163" s="41"/>
      <c r="B163" s="42"/>
      <c r="C163" s="215" t="s">
        <v>285</v>
      </c>
      <c r="D163" s="215" t="s">
        <v>129</v>
      </c>
      <c r="E163" s="216" t="s">
        <v>306</v>
      </c>
      <c r="F163" s="217" t="s">
        <v>307</v>
      </c>
      <c r="G163" s="218" t="s">
        <v>258</v>
      </c>
      <c r="H163" s="219">
        <v>174.553</v>
      </c>
      <c r="I163" s="220"/>
      <c r="J163" s="221">
        <f>ROUND(I163*H163,2)</f>
        <v>0</v>
      </c>
      <c r="K163" s="217" t="s">
        <v>191</v>
      </c>
      <c r="L163" s="47"/>
      <c r="M163" s="222" t="s">
        <v>19</v>
      </c>
      <c r="N163" s="223" t="s">
        <v>40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148</v>
      </c>
      <c r="AT163" s="226" t="s">
        <v>129</v>
      </c>
      <c r="AU163" s="226" t="s">
        <v>79</v>
      </c>
      <c r="AY163" s="20" t="s">
        <v>126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77</v>
      </c>
      <c r="BK163" s="227">
        <f>ROUND(I163*H163,2)</f>
        <v>0</v>
      </c>
      <c r="BL163" s="20" t="s">
        <v>148</v>
      </c>
      <c r="BM163" s="226" t="s">
        <v>1235</v>
      </c>
    </row>
    <row r="164" s="2" customFormat="1">
      <c r="A164" s="41"/>
      <c r="B164" s="42"/>
      <c r="C164" s="43"/>
      <c r="D164" s="237" t="s">
        <v>193</v>
      </c>
      <c r="E164" s="43"/>
      <c r="F164" s="238" t="s">
        <v>309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193</v>
      </c>
      <c r="AU164" s="20" t="s">
        <v>79</v>
      </c>
    </row>
    <row r="165" s="13" customFormat="1">
      <c r="A165" s="13"/>
      <c r="B165" s="239"/>
      <c r="C165" s="240"/>
      <c r="D165" s="228" t="s">
        <v>195</v>
      </c>
      <c r="E165" s="241" t="s">
        <v>19</v>
      </c>
      <c r="F165" s="242" t="s">
        <v>1236</v>
      </c>
      <c r="G165" s="240"/>
      <c r="H165" s="243">
        <v>27.292999999999999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195</v>
      </c>
      <c r="AU165" s="249" t="s">
        <v>79</v>
      </c>
      <c r="AV165" s="13" t="s">
        <v>79</v>
      </c>
      <c r="AW165" s="13" t="s">
        <v>31</v>
      </c>
      <c r="AX165" s="13" t="s">
        <v>69</v>
      </c>
      <c r="AY165" s="249" t="s">
        <v>126</v>
      </c>
    </row>
    <row r="166" s="13" customFormat="1">
      <c r="A166" s="13"/>
      <c r="B166" s="239"/>
      <c r="C166" s="240"/>
      <c r="D166" s="228" t="s">
        <v>195</v>
      </c>
      <c r="E166" s="241" t="s">
        <v>19</v>
      </c>
      <c r="F166" s="242" t="s">
        <v>1237</v>
      </c>
      <c r="G166" s="240"/>
      <c r="H166" s="243">
        <v>147.25999999999999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195</v>
      </c>
      <c r="AU166" s="249" t="s">
        <v>79</v>
      </c>
      <c r="AV166" s="13" t="s">
        <v>79</v>
      </c>
      <c r="AW166" s="13" t="s">
        <v>31</v>
      </c>
      <c r="AX166" s="13" t="s">
        <v>69</v>
      </c>
      <c r="AY166" s="249" t="s">
        <v>126</v>
      </c>
    </row>
    <row r="167" s="15" customFormat="1">
      <c r="A167" s="15"/>
      <c r="B167" s="260"/>
      <c r="C167" s="261"/>
      <c r="D167" s="228" t="s">
        <v>195</v>
      </c>
      <c r="E167" s="262" t="s">
        <v>19</v>
      </c>
      <c r="F167" s="263" t="s">
        <v>204</v>
      </c>
      <c r="G167" s="261"/>
      <c r="H167" s="264">
        <v>174.553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0" t="s">
        <v>195</v>
      </c>
      <c r="AU167" s="270" t="s">
        <v>79</v>
      </c>
      <c r="AV167" s="15" t="s">
        <v>148</v>
      </c>
      <c r="AW167" s="15" t="s">
        <v>31</v>
      </c>
      <c r="AX167" s="15" t="s">
        <v>77</v>
      </c>
      <c r="AY167" s="270" t="s">
        <v>126</v>
      </c>
    </row>
    <row r="168" s="2" customFormat="1" ht="44.25" customHeight="1">
      <c r="A168" s="41"/>
      <c r="B168" s="42"/>
      <c r="C168" s="215" t="s">
        <v>291</v>
      </c>
      <c r="D168" s="215" t="s">
        <v>129</v>
      </c>
      <c r="E168" s="216" t="s">
        <v>320</v>
      </c>
      <c r="F168" s="217" t="s">
        <v>321</v>
      </c>
      <c r="G168" s="218" t="s">
        <v>322</v>
      </c>
      <c r="H168" s="219">
        <v>337.96800000000002</v>
      </c>
      <c r="I168" s="220"/>
      <c r="J168" s="221">
        <f>ROUND(I168*H168,2)</f>
        <v>0</v>
      </c>
      <c r="K168" s="217" t="s">
        <v>191</v>
      </c>
      <c r="L168" s="47"/>
      <c r="M168" s="222" t="s">
        <v>19</v>
      </c>
      <c r="N168" s="223" t="s">
        <v>40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148</v>
      </c>
      <c r="AT168" s="226" t="s">
        <v>129</v>
      </c>
      <c r="AU168" s="226" t="s">
        <v>79</v>
      </c>
      <c r="AY168" s="20" t="s">
        <v>126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77</v>
      </c>
      <c r="BK168" s="227">
        <f>ROUND(I168*H168,2)</f>
        <v>0</v>
      </c>
      <c r="BL168" s="20" t="s">
        <v>148</v>
      </c>
      <c r="BM168" s="226" t="s">
        <v>1238</v>
      </c>
    </row>
    <row r="169" s="2" customFormat="1">
      <c r="A169" s="41"/>
      <c r="B169" s="42"/>
      <c r="C169" s="43"/>
      <c r="D169" s="237" t="s">
        <v>193</v>
      </c>
      <c r="E169" s="43"/>
      <c r="F169" s="238" t="s">
        <v>324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193</v>
      </c>
      <c r="AU169" s="20" t="s">
        <v>79</v>
      </c>
    </row>
    <row r="170" s="13" customFormat="1">
      <c r="A170" s="13"/>
      <c r="B170" s="239"/>
      <c r="C170" s="240"/>
      <c r="D170" s="228" t="s">
        <v>195</v>
      </c>
      <c r="E170" s="241" t="s">
        <v>19</v>
      </c>
      <c r="F170" s="242" t="s">
        <v>1239</v>
      </c>
      <c r="G170" s="240"/>
      <c r="H170" s="243">
        <v>265.06799999999998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195</v>
      </c>
      <c r="AU170" s="249" t="s">
        <v>79</v>
      </c>
      <c r="AV170" s="13" t="s">
        <v>79</v>
      </c>
      <c r="AW170" s="13" t="s">
        <v>31</v>
      </c>
      <c r="AX170" s="13" t="s">
        <v>69</v>
      </c>
      <c r="AY170" s="249" t="s">
        <v>126</v>
      </c>
    </row>
    <row r="171" s="13" customFormat="1">
      <c r="A171" s="13"/>
      <c r="B171" s="239"/>
      <c r="C171" s="240"/>
      <c r="D171" s="228" t="s">
        <v>195</v>
      </c>
      <c r="E171" s="241" t="s">
        <v>19</v>
      </c>
      <c r="F171" s="242" t="s">
        <v>1240</v>
      </c>
      <c r="G171" s="240"/>
      <c r="H171" s="243">
        <v>72.900000000000006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195</v>
      </c>
      <c r="AU171" s="249" t="s">
        <v>79</v>
      </c>
      <c r="AV171" s="13" t="s">
        <v>79</v>
      </c>
      <c r="AW171" s="13" t="s">
        <v>31</v>
      </c>
      <c r="AX171" s="13" t="s">
        <v>69</v>
      </c>
      <c r="AY171" s="249" t="s">
        <v>126</v>
      </c>
    </row>
    <row r="172" s="15" customFormat="1">
      <c r="A172" s="15"/>
      <c r="B172" s="260"/>
      <c r="C172" s="261"/>
      <c r="D172" s="228" t="s">
        <v>195</v>
      </c>
      <c r="E172" s="262" t="s">
        <v>19</v>
      </c>
      <c r="F172" s="263" t="s">
        <v>204</v>
      </c>
      <c r="G172" s="261"/>
      <c r="H172" s="264">
        <v>337.96800000000002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0" t="s">
        <v>195</v>
      </c>
      <c r="AU172" s="270" t="s">
        <v>79</v>
      </c>
      <c r="AV172" s="15" t="s">
        <v>148</v>
      </c>
      <c r="AW172" s="15" t="s">
        <v>31</v>
      </c>
      <c r="AX172" s="15" t="s">
        <v>77</v>
      </c>
      <c r="AY172" s="270" t="s">
        <v>126</v>
      </c>
    </row>
    <row r="173" s="2" customFormat="1" ht="37.8" customHeight="1">
      <c r="A173" s="41"/>
      <c r="B173" s="42"/>
      <c r="C173" s="215" t="s">
        <v>297</v>
      </c>
      <c r="D173" s="215" t="s">
        <v>129</v>
      </c>
      <c r="E173" s="216" t="s">
        <v>333</v>
      </c>
      <c r="F173" s="217" t="s">
        <v>334</v>
      </c>
      <c r="G173" s="218" t="s">
        <v>258</v>
      </c>
      <c r="H173" s="219">
        <v>362.31299999999999</v>
      </c>
      <c r="I173" s="220"/>
      <c r="J173" s="221">
        <f>ROUND(I173*H173,2)</f>
        <v>0</v>
      </c>
      <c r="K173" s="217" t="s">
        <v>191</v>
      </c>
      <c r="L173" s="47"/>
      <c r="M173" s="222" t="s">
        <v>19</v>
      </c>
      <c r="N173" s="223" t="s">
        <v>40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148</v>
      </c>
      <c r="AT173" s="226" t="s">
        <v>129</v>
      </c>
      <c r="AU173" s="226" t="s">
        <v>79</v>
      </c>
      <c r="AY173" s="20" t="s">
        <v>126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77</v>
      </c>
      <c r="BK173" s="227">
        <f>ROUND(I173*H173,2)</f>
        <v>0</v>
      </c>
      <c r="BL173" s="20" t="s">
        <v>148</v>
      </c>
      <c r="BM173" s="226" t="s">
        <v>1241</v>
      </c>
    </row>
    <row r="174" s="2" customFormat="1">
      <c r="A174" s="41"/>
      <c r="B174" s="42"/>
      <c r="C174" s="43"/>
      <c r="D174" s="237" t="s">
        <v>193</v>
      </c>
      <c r="E174" s="43"/>
      <c r="F174" s="238" t="s">
        <v>336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193</v>
      </c>
      <c r="AU174" s="20" t="s">
        <v>79</v>
      </c>
    </row>
    <row r="175" s="13" customFormat="1">
      <c r="A175" s="13"/>
      <c r="B175" s="239"/>
      <c r="C175" s="240"/>
      <c r="D175" s="228" t="s">
        <v>195</v>
      </c>
      <c r="E175" s="241" t="s">
        <v>19</v>
      </c>
      <c r="F175" s="242" t="s">
        <v>1242</v>
      </c>
      <c r="G175" s="240"/>
      <c r="H175" s="243">
        <v>174.553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195</v>
      </c>
      <c r="AU175" s="249" t="s">
        <v>79</v>
      </c>
      <c r="AV175" s="13" t="s">
        <v>79</v>
      </c>
      <c r="AW175" s="13" t="s">
        <v>31</v>
      </c>
      <c r="AX175" s="13" t="s">
        <v>69</v>
      </c>
      <c r="AY175" s="249" t="s">
        <v>126</v>
      </c>
    </row>
    <row r="176" s="13" customFormat="1">
      <c r="A176" s="13"/>
      <c r="B176" s="239"/>
      <c r="C176" s="240"/>
      <c r="D176" s="228" t="s">
        <v>195</v>
      </c>
      <c r="E176" s="241" t="s">
        <v>19</v>
      </c>
      <c r="F176" s="242" t="s">
        <v>1243</v>
      </c>
      <c r="G176" s="240"/>
      <c r="H176" s="243">
        <v>147.25999999999999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195</v>
      </c>
      <c r="AU176" s="249" t="s">
        <v>79</v>
      </c>
      <c r="AV176" s="13" t="s">
        <v>79</v>
      </c>
      <c r="AW176" s="13" t="s">
        <v>31</v>
      </c>
      <c r="AX176" s="13" t="s">
        <v>69</v>
      </c>
      <c r="AY176" s="249" t="s">
        <v>126</v>
      </c>
    </row>
    <row r="177" s="13" customFormat="1">
      <c r="A177" s="13"/>
      <c r="B177" s="239"/>
      <c r="C177" s="240"/>
      <c r="D177" s="228" t="s">
        <v>195</v>
      </c>
      <c r="E177" s="241" t="s">
        <v>19</v>
      </c>
      <c r="F177" s="242" t="s">
        <v>1244</v>
      </c>
      <c r="G177" s="240"/>
      <c r="H177" s="243">
        <v>40.5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195</v>
      </c>
      <c r="AU177" s="249" t="s">
        <v>79</v>
      </c>
      <c r="AV177" s="13" t="s">
        <v>79</v>
      </c>
      <c r="AW177" s="13" t="s">
        <v>31</v>
      </c>
      <c r="AX177" s="13" t="s">
        <v>69</v>
      </c>
      <c r="AY177" s="249" t="s">
        <v>126</v>
      </c>
    </row>
    <row r="178" s="15" customFormat="1">
      <c r="A178" s="15"/>
      <c r="B178" s="260"/>
      <c r="C178" s="261"/>
      <c r="D178" s="228" t="s">
        <v>195</v>
      </c>
      <c r="E178" s="262" t="s">
        <v>19</v>
      </c>
      <c r="F178" s="263" t="s">
        <v>204</v>
      </c>
      <c r="G178" s="261"/>
      <c r="H178" s="264">
        <v>362.31299999999999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0" t="s">
        <v>195</v>
      </c>
      <c r="AU178" s="270" t="s">
        <v>79</v>
      </c>
      <c r="AV178" s="15" t="s">
        <v>148</v>
      </c>
      <c r="AW178" s="15" t="s">
        <v>31</v>
      </c>
      <c r="AX178" s="15" t="s">
        <v>77</v>
      </c>
      <c r="AY178" s="270" t="s">
        <v>126</v>
      </c>
    </row>
    <row r="179" s="2" customFormat="1" ht="44.25" customHeight="1">
      <c r="A179" s="41"/>
      <c r="B179" s="42"/>
      <c r="C179" s="215" t="s">
        <v>305</v>
      </c>
      <c r="D179" s="215" t="s">
        <v>129</v>
      </c>
      <c r="E179" s="216" t="s">
        <v>1245</v>
      </c>
      <c r="F179" s="217" t="s">
        <v>1246</v>
      </c>
      <c r="G179" s="218" t="s">
        <v>258</v>
      </c>
      <c r="H179" s="219">
        <v>5.4180000000000001</v>
      </c>
      <c r="I179" s="220"/>
      <c r="J179" s="221">
        <f>ROUND(I179*H179,2)</f>
        <v>0</v>
      </c>
      <c r="K179" s="217" t="s">
        <v>191</v>
      </c>
      <c r="L179" s="47"/>
      <c r="M179" s="222" t="s">
        <v>19</v>
      </c>
      <c r="N179" s="223" t="s">
        <v>40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148</v>
      </c>
      <c r="AT179" s="226" t="s">
        <v>129</v>
      </c>
      <c r="AU179" s="226" t="s">
        <v>79</v>
      </c>
      <c r="AY179" s="20" t="s">
        <v>126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77</v>
      </c>
      <c r="BK179" s="227">
        <f>ROUND(I179*H179,2)</f>
        <v>0</v>
      </c>
      <c r="BL179" s="20" t="s">
        <v>148</v>
      </c>
      <c r="BM179" s="226" t="s">
        <v>1247</v>
      </c>
    </row>
    <row r="180" s="2" customFormat="1">
      <c r="A180" s="41"/>
      <c r="B180" s="42"/>
      <c r="C180" s="43"/>
      <c r="D180" s="237" t="s">
        <v>193</v>
      </c>
      <c r="E180" s="43"/>
      <c r="F180" s="238" t="s">
        <v>1248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193</v>
      </c>
      <c r="AU180" s="20" t="s">
        <v>79</v>
      </c>
    </row>
    <row r="181" s="13" customFormat="1">
      <c r="A181" s="13"/>
      <c r="B181" s="239"/>
      <c r="C181" s="240"/>
      <c r="D181" s="228" t="s">
        <v>195</v>
      </c>
      <c r="E181" s="241" t="s">
        <v>19</v>
      </c>
      <c r="F181" s="242" t="s">
        <v>1249</v>
      </c>
      <c r="G181" s="240"/>
      <c r="H181" s="243">
        <v>19.359999999999999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195</v>
      </c>
      <c r="AU181" s="249" t="s">
        <v>79</v>
      </c>
      <c r="AV181" s="13" t="s">
        <v>79</v>
      </c>
      <c r="AW181" s="13" t="s">
        <v>31</v>
      </c>
      <c r="AX181" s="13" t="s">
        <v>69</v>
      </c>
      <c r="AY181" s="249" t="s">
        <v>126</v>
      </c>
    </row>
    <row r="182" s="16" customFormat="1">
      <c r="A182" s="16"/>
      <c r="B182" s="271"/>
      <c r="C182" s="272"/>
      <c r="D182" s="228" t="s">
        <v>195</v>
      </c>
      <c r="E182" s="273" t="s">
        <v>19</v>
      </c>
      <c r="F182" s="274" t="s">
        <v>251</v>
      </c>
      <c r="G182" s="272"/>
      <c r="H182" s="275">
        <v>19.359999999999999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81" t="s">
        <v>195</v>
      </c>
      <c r="AU182" s="281" t="s">
        <v>79</v>
      </c>
      <c r="AV182" s="16" t="s">
        <v>141</v>
      </c>
      <c r="AW182" s="16" t="s">
        <v>31</v>
      </c>
      <c r="AX182" s="16" t="s">
        <v>69</v>
      </c>
      <c r="AY182" s="281" t="s">
        <v>126</v>
      </c>
    </row>
    <row r="183" s="13" customFormat="1">
      <c r="A183" s="13"/>
      <c r="B183" s="239"/>
      <c r="C183" s="240"/>
      <c r="D183" s="228" t="s">
        <v>195</v>
      </c>
      <c r="E183" s="241" t="s">
        <v>19</v>
      </c>
      <c r="F183" s="242" t="s">
        <v>1250</v>
      </c>
      <c r="G183" s="240"/>
      <c r="H183" s="243">
        <v>-8.7680000000000007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195</v>
      </c>
      <c r="AU183" s="249" t="s">
        <v>79</v>
      </c>
      <c r="AV183" s="13" t="s">
        <v>79</v>
      </c>
      <c r="AW183" s="13" t="s">
        <v>31</v>
      </c>
      <c r="AX183" s="13" t="s">
        <v>69</v>
      </c>
      <c r="AY183" s="249" t="s">
        <v>126</v>
      </c>
    </row>
    <row r="184" s="13" customFormat="1">
      <c r="A184" s="13"/>
      <c r="B184" s="239"/>
      <c r="C184" s="240"/>
      <c r="D184" s="228" t="s">
        <v>195</v>
      </c>
      <c r="E184" s="241" t="s">
        <v>19</v>
      </c>
      <c r="F184" s="242" t="s">
        <v>1251</v>
      </c>
      <c r="G184" s="240"/>
      <c r="H184" s="243">
        <v>-5.1740000000000004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195</v>
      </c>
      <c r="AU184" s="249" t="s">
        <v>79</v>
      </c>
      <c r="AV184" s="13" t="s">
        <v>79</v>
      </c>
      <c r="AW184" s="13" t="s">
        <v>31</v>
      </c>
      <c r="AX184" s="13" t="s">
        <v>69</v>
      </c>
      <c r="AY184" s="249" t="s">
        <v>126</v>
      </c>
    </row>
    <row r="185" s="16" customFormat="1">
      <c r="A185" s="16"/>
      <c r="B185" s="271"/>
      <c r="C185" s="272"/>
      <c r="D185" s="228" t="s">
        <v>195</v>
      </c>
      <c r="E185" s="273" t="s">
        <v>19</v>
      </c>
      <c r="F185" s="274" t="s">
        <v>251</v>
      </c>
      <c r="G185" s="272"/>
      <c r="H185" s="275">
        <v>-13.942</v>
      </c>
      <c r="I185" s="276"/>
      <c r="J185" s="272"/>
      <c r="K185" s="272"/>
      <c r="L185" s="277"/>
      <c r="M185" s="278"/>
      <c r="N185" s="279"/>
      <c r="O185" s="279"/>
      <c r="P185" s="279"/>
      <c r="Q185" s="279"/>
      <c r="R185" s="279"/>
      <c r="S185" s="279"/>
      <c r="T185" s="280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81" t="s">
        <v>195</v>
      </c>
      <c r="AU185" s="281" t="s">
        <v>79</v>
      </c>
      <c r="AV185" s="16" t="s">
        <v>141</v>
      </c>
      <c r="AW185" s="16" t="s">
        <v>31</v>
      </c>
      <c r="AX185" s="16" t="s">
        <v>69</v>
      </c>
      <c r="AY185" s="281" t="s">
        <v>126</v>
      </c>
    </row>
    <row r="186" s="15" customFormat="1">
      <c r="A186" s="15"/>
      <c r="B186" s="260"/>
      <c r="C186" s="261"/>
      <c r="D186" s="228" t="s">
        <v>195</v>
      </c>
      <c r="E186" s="262" t="s">
        <v>19</v>
      </c>
      <c r="F186" s="263" t="s">
        <v>204</v>
      </c>
      <c r="G186" s="261"/>
      <c r="H186" s="264">
        <v>5.4180000000000001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0" t="s">
        <v>195</v>
      </c>
      <c r="AU186" s="270" t="s">
        <v>79</v>
      </c>
      <c r="AV186" s="15" t="s">
        <v>148</v>
      </c>
      <c r="AW186" s="15" t="s">
        <v>31</v>
      </c>
      <c r="AX186" s="15" t="s">
        <v>77</v>
      </c>
      <c r="AY186" s="270" t="s">
        <v>126</v>
      </c>
    </row>
    <row r="187" s="2" customFormat="1" ht="55.5" customHeight="1">
      <c r="A187" s="41"/>
      <c r="B187" s="42"/>
      <c r="C187" s="215" t="s">
        <v>311</v>
      </c>
      <c r="D187" s="215" t="s">
        <v>129</v>
      </c>
      <c r="E187" s="216" t="s">
        <v>373</v>
      </c>
      <c r="F187" s="217" t="s">
        <v>374</v>
      </c>
      <c r="G187" s="218" t="s">
        <v>190</v>
      </c>
      <c r="H187" s="219">
        <v>387</v>
      </c>
      <c r="I187" s="220"/>
      <c r="J187" s="221">
        <f>ROUND(I187*H187,2)</f>
        <v>0</v>
      </c>
      <c r="K187" s="217" t="s">
        <v>191</v>
      </c>
      <c r="L187" s="47"/>
      <c r="M187" s="222" t="s">
        <v>19</v>
      </c>
      <c r="N187" s="223" t="s">
        <v>40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148</v>
      </c>
      <c r="AT187" s="226" t="s">
        <v>129</v>
      </c>
      <c r="AU187" s="226" t="s">
        <v>79</v>
      </c>
      <c r="AY187" s="20" t="s">
        <v>126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77</v>
      </c>
      <c r="BK187" s="227">
        <f>ROUND(I187*H187,2)</f>
        <v>0</v>
      </c>
      <c r="BL187" s="20" t="s">
        <v>148</v>
      </c>
      <c r="BM187" s="226" t="s">
        <v>1252</v>
      </c>
    </row>
    <row r="188" s="2" customFormat="1">
      <c r="A188" s="41"/>
      <c r="B188" s="42"/>
      <c r="C188" s="43"/>
      <c r="D188" s="237" t="s">
        <v>193</v>
      </c>
      <c r="E188" s="43"/>
      <c r="F188" s="238" t="s">
        <v>376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193</v>
      </c>
      <c r="AU188" s="20" t="s">
        <v>79</v>
      </c>
    </row>
    <row r="189" s="13" customFormat="1">
      <c r="A189" s="13"/>
      <c r="B189" s="239"/>
      <c r="C189" s="240"/>
      <c r="D189" s="228" t="s">
        <v>195</v>
      </c>
      <c r="E189" s="241" t="s">
        <v>19</v>
      </c>
      <c r="F189" s="242" t="s">
        <v>1253</v>
      </c>
      <c r="G189" s="240"/>
      <c r="H189" s="243">
        <v>387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195</v>
      </c>
      <c r="AU189" s="249" t="s">
        <v>79</v>
      </c>
      <c r="AV189" s="13" t="s">
        <v>79</v>
      </c>
      <c r="AW189" s="13" t="s">
        <v>31</v>
      </c>
      <c r="AX189" s="13" t="s">
        <v>77</v>
      </c>
      <c r="AY189" s="249" t="s">
        <v>126</v>
      </c>
    </row>
    <row r="190" s="2" customFormat="1" ht="37.8" customHeight="1">
      <c r="A190" s="41"/>
      <c r="B190" s="42"/>
      <c r="C190" s="215" t="s">
        <v>319</v>
      </c>
      <c r="D190" s="215" t="s">
        <v>129</v>
      </c>
      <c r="E190" s="216" t="s">
        <v>379</v>
      </c>
      <c r="F190" s="217" t="s">
        <v>380</v>
      </c>
      <c r="G190" s="218" t="s">
        <v>190</v>
      </c>
      <c r="H190" s="219">
        <v>387</v>
      </c>
      <c r="I190" s="220"/>
      <c r="J190" s="221">
        <f>ROUND(I190*H190,2)</f>
        <v>0</v>
      </c>
      <c r="K190" s="217" t="s">
        <v>191</v>
      </c>
      <c r="L190" s="47"/>
      <c r="M190" s="222" t="s">
        <v>19</v>
      </c>
      <c r="N190" s="223" t="s">
        <v>40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148</v>
      </c>
      <c r="AT190" s="226" t="s">
        <v>129</v>
      </c>
      <c r="AU190" s="226" t="s">
        <v>79</v>
      </c>
      <c r="AY190" s="20" t="s">
        <v>126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77</v>
      </c>
      <c r="BK190" s="227">
        <f>ROUND(I190*H190,2)</f>
        <v>0</v>
      </c>
      <c r="BL190" s="20" t="s">
        <v>148</v>
      </c>
      <c r="BM190" s="226" t="s">
        <v>1254</v>
      </c>
    </row>
    <row r="191" s="2" customFormat="1">
      <c r="A191" s="41"/>
      <c r="B191" s="42"/>
      <c r="C191" s="43"/>
      <c r="D191" s="237" t="s">
        <v>193</v>
      </c>
      <c r="E191" s="43"/>
      <c r="F191" s="238" t="s">
        <v>382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193</v>
      </c>
      <c r="AU191" s="20" t="s">
        <v>79</v>
      </c>
    </row>
    <row r="192" s="14" customFormat="1">
      <c r="A192" s="14"/>
      <c r="B192" s="250"/>
      <c r="C192" s="251"/>
      <c r="D192" s="228" t="s">
        <v>195</v>
      </c>
      <c r="E192" s="252" t="s">
        <v>19</v>
      </c>
      <c r="F192" s="253" t="s">
        <v>1255</v>
      </c>
      <c r="G192" s="251"/>
      <c r="H192" s="252" t="s">
        <v>19</v>
      </c>
      <c r="I192" s="254"/>
      <c r="J192" s="251"/>
      <c r="K192" s="251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195</v>
      </c>
      <c r="AU192" s="259" t="s">
        <v>79</v>
      </c>
      <c r="AV192" s="14" t="s">
        <v>77</v>
      </c>
      <c r="AW192" s="14" t="s">
        <v>31</v>
      </c>
      <c r="AX192" s="14" t="s">
        <v>69</v>
      </c>
      <c r="AY192" s="259" t="s">
        <v>126</v>
      </c>
    </row>
    <row r="193" s="13" customFormat="1">
      <c r="A193" s="13"/>
      <c r="B193" s="239"/>
      <c r="C193" s="240"/>
      <c r="D193" s="228" t="s">
        <v>195</v>
      </c>
      <c r="E193" s="241" t="s">
        <v>19</v>
      </c>
      <c r="F193" s="242" t="s">
        <v>1256</v>
      </c>
      <c r="G193" s="240"/>
      <c r="H193" s="243">
        <v>207.5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195</v>
      </c>
      <c r="AU193" s="249" t="s">
        <v>79</v>
      </c>
      <c r="AV193" s="13" t="s">
        <v>79</v>
      </c>
      <c r="AW193" s="13" t="s">
        <v>31</v>
      </c>
      <c r="AX193" s="13" t="s">
        <v>69</v>
      </c>
      <c r="AY193" s="249" t="s">
        <v>126</v>
      </c>
    </row>
    <row r="194" s="13" customFormat="1">
      <c r="A194" s="13"/>
      <c r="B194" s="239"/>
      <c r="C194" s="240"/>
      <c r="D194" s="228" t="s">
        <v>195</v>
      </c>
      <c r="E194" s="241" t="s">
        <v>19</v>
      </c>
      <c r="F194" s="242" t="s">
        <v>1257</v>
      </c>
      <c r="G194" s="240"/>
      <c r="H194" s="243">
        <v>179.5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195</v>
      </c>
      <c r="AU194" s="249" t="s">
        <v>79</v>
      </c>
      <c r="AV194" s="13" t="s">
        <v>79</v>
      </c>
      <c r="AW194" s="13" t="s">
        <v>31</v>
      </c>
      <c r="AX194" s="13" t="s">
        <v>69</v>
      </c>
      <c r="AY194" s="249" t="s">
        <v>126</v>
      </c>
    </row>
    <row r="195" s="15" customFormat="1">
      <c r="A195" s="15"/>
      <c r="B195" s="260"/>
      <c r="C195" s="261"/>
      <c r="D195" s="228" t="s">
        <v>195</v>
      </c>
      <c r="E195" s="262" t="s">
        <v>19</v>
      </c>
      <c r="F195" s="263" t="s">
        <v>204</v>
      </c>
      <c r="G195" s="261"/>
      <c r="H195" s="264">
        <v>387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0" t="s">
        <v>195</v>
      </c>
      <c r="AU195" s="270" t="s">
        <v>79</v>
      </c>
      <c r="AV195" s="15" t="s">
        <v>148</v>
      </c>
      <c r="AW195" s="15" t="s">
        <v>31</v>
      </c>
      <c r="AX195" s="15" t="s">
        <v>77</v>
      </c>
      <c r="AY195" s="270" t="s">
        <v>126</v>
      </c>
    </row>
    <row r="196" s="2" customFormat="1" ht="16.5" customHeight="1">
      <c r="A196" s="41"/>
      <c r="B196" s="42"/>
      <c r="C196" s="282" t="s">
        <v>7</v>
      </c>
      <c r="D196" s="282" t="s">
        <v>361</v>
      </c>
      <c r="E196" s="283" t="s">
        <v>403</v>
      </c>
      <c r="F196" s="284" t="s">
        <v>404</v>
      </c>
      <c r="G196" s="285" t="s">
        <v>322</v>
      </c>
      <c r="H196" s="286">
        <v>61.920000000000002</v>
      </c>
      <c r="I196" s="287"/>
      <c r="J196" s="288">
        <f>ROUND(I196*H196,2)</f>
        <v>0</v>
      </c>
      <c r="K196" s="284" t="s">
        <v>191</v>
      </c>
      <c r="L196" s="289"/>
      <c r="M196" s="290" t="s">
        <v>19</v>
      </c>
      <c r="N196" s="291" t="s">
        <v>40</v>
      </c>
      <c r="O196" s="87"/>
      <c r="P196" s="224">
        <f>O196*H196</f>
        <v>0</v>
      </c>
      <c r="Q196" s="224">
        <v>1</v>
      </c>
      <c r="R196" s="224">
        <f>Q196*H196</f>
        <v>61.920000000000002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230</v>
      </c>
      <c r="AT196" s="226" t="s">
        <v>361</v>
      </c>
      <c r="AU196" s="226" t="s">
        <v>79</v>
      </c>
      <c r="AY196" s="20" t="s">
        <v>126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77</v>
      </c>
      <c r="BK196" s="227">
        <f>ROUND(I196*H196,2)</f>
        <v>0</v>
      </c>
      <c r="BL196" s="20" t="s">
        <v>148</v>
      </c>
      <c r="BM196" s="226" t="s">
        <v>1258</v>
      </c>
    </row>
    <row r="197" s="13" customFormat="1">
      <c r="A197" s="13"/>
      <c r="B197" s="239"/>
      <c r="C197" s="240"/>
      <c r="D197" s="228" t="s">
        <v>195</v>
      </c>
      <c r="E197" s="241" t="s">
        <v>19</v>
      </c>
      <c r="F197" s="242" t="s">
        <v>1259</v>
      </c>
      <c r="G197" s="240"/>
      <c r="H197" s="243">
        <v>61.920000000000002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195</v>
      </c>
      <c r="AU197" s="249" t="s">
        <v>79</v>
      </c>
      <c r="AV197" s="13" t="s">
        <v>79</v>
      </c>
      <c r="AW197" s="13" t="s">
        <v>31</v>
      </c>
      <c r="AX197" s="13" t="s">
        <v>77</v>
      </c>
      <c r="AY197" s="249" t="s">
        <v>126</v>
      </c>
    </row>
    <row r="198" s="2" customFormat="1" ht="37.8" customHeight="1">
      <c r="A198" s="41"/>
      <c r="B198" s="42"/>
      <c r="C198" s="215" t="s">
        <v>332</v>
      </c>
      <c r="D198" s="215" t="s">
        <v>129</v>
      </c>
      <c r="E198" s="216" t="s">
        <v>386</v>
      </c>
      <c r="F198" s="217" t="s">
        <v>387</v>
      </c>
      <c r="G198" s="218" t="s">
        <v>190</v>
      </c>
      <c r="H198" s="219">
        <v>387</v>
      </c>
      <c r="I198" s="220"/>
      <c r="J198" s="221">
        <f>ROUND(I198*H198,2)</f>
        <v>0</v>
      </c>
      <c r="K198" s="217" t="s">
        <v>191</v>
      </c>
      <c r="L198" s="47"/>
      <c r="M198" s="222" t="s">
        <v>19</v>
      </c>
      <c r="N198" s="223" t="s">
        <v>40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148</v>
      </c>
      <c r="AT198" s="226" t="s">
        <v>129</v>
      </c>
      <c r="AU198" s="226" t="s">
        <v>79</v>
      </c>
      <c r="AY198" s="20" t="s">
        <v>126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77</v>
      </c>
      <c r="BK198" s="227">
        <f>ROUND(I198*H198,2)</f>
        <v>0</v>
      </c>
      <c r="BL198" s="20" t="s">
        <v>148</v>
      </c>
      <c r="BM198" s="226" t="s">
        <v>1260</v>
      </c>
    </row>
    <row r="199" s="2" customFormat="1">
      <c r="A199" s="41"/>
      <c r="B199" s="42"/>
      <c r="C199" s="43"/>
      <c r="D199" s="237" t="s">
        <v>193</v>
      </c>
      <c r="E199" s="43"/>
      <c r="F199" s="238" t="s">
        <v>389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193</v>
      </c>
      <c r="AU199" s="20" t="s">
        <v>79</v>
      </c>
    </row>
    <row r="200" s="13" customFormat="1">
      <c r="A200" s="13"/>
      <c r="B200" s="239"/>
      <c r="C200" s="240"/>
      <c r="D200" s="228" t="s">
        <v>195</v>
      </c>
      <c r="E200" s="241" t="s">
        <v>19</v>
      </c>
      <c r="F200" s="242" t="s">
        <v>1253</v>
      </c>
      <c r="G200" s="240"/>
      <c r="H200" s="243">
        <v>387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195</v>
      </c>
      <c r="AU200" s="249" t="s">
        <v>79</v>
      </c>
      <c r="AV200" s="13" t="s">
        <v>79</v>
      </c>
      <c r="AW200" s="13" t="s">
        <v>31</v>
      </c>
      <c r="AX200" s="13" t="s">
        <v>77</v>
      </c>
      <c r="AY200" s="249" t="s">
        <v>126</v>
      </c>
    </row>
    <row r="201" s="2" customFormat="1" ht="16.5" customHeight="1">
      <c r="A201" s="41"/>
      <c r="B201" s="42"/>
      <c r="C201" s="282" t="s">
        <v>340</v>
      </c>
      <c r="D201" s="282" t="s">
        <v>361</v>
      </c>
      <c r="E201" s="283" t="s">
        <v>411</v>
      </c>
      <c r="F201" s="284" t="s">
        <v>412</v>
      </c>
      <c r="G201" s="285" t="s">
        <v>413</v>
      </c>
      <c r="H201" s="286">
        <v>7.7400000000000002</v>
      </c>
      <c r="I201" s="287"/>
      <c r="J201" s="288">
        <f>ROUND(I201*H201,2)</f>
        <v>0</v>
      </c>
      <c r="K201" s="284" t="s">
        <v>191</v>
      </c>
      <c r="L201" s="289"/>
      <c r="M201" s="290" t="s">
        <v>19</v>
      </c>
      <c r="N201" s="291" t="s">
        <v>40</v>
      </c>
      <c r="O201" s="87"/>
      <c r="P201" s="224">
        <f>O201*H201</f>
        <v>0</v>
      </c>
      <c r="Q201" s="224">
        <v>0.001</v>
      </c>
      <c r="R201" s="224">
        <f>Q201*H201</f>
        <v>0.0077400000000000004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230</v>
      </c>
      <c r="AT201" s="226" t="s">
        <v>361</v>
      </c>
      <c r="AU201" s="226" t="s">
        <v>79</v>
      </c>
      <c r="AY201" s="20" t="s">
        <v>126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77</v>
      </c>
      <c r="BK201" s="227">
        <f>ROUND(I201*H201,2)</f>
        <v>0</v>
      </c>
      <c r="BL201" s="20" t="s">
        <v>148</v>
      </c>
      <c r="BM201" s="226" t="s">
        <v>1261</v>
      </c>
    </row>
    <row r="202" s="13" customFormat="1">
      <c r="A202" s="13"/>
      <c r="B202" s="239"/>
      <c r="C202" s="240"/>
      <c r="D202" s="228" t="s">
        <v>195</v>
      </c>
      <c r="E202" s="240"/>
      <c r="F202" s="242" t="s">
        <v>1262</v>
      </c>
      <c r="G202" s="240"/>
      <c r="H202" s="243">
        <v>7.7400000000000002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195</v>
      </c>
      <c r="AU202" s="249" t="s">
        <v>79</v>
      </c>
      <c r="AV202" s="13" t="s">
        <v>79</v>
      </c>
      <c r="AW202" s="13" t="s">
        <v>4</v>
      </c>
      <c r="AX202" s="13" t="s">
        <v>77</v>
      </c>
      <c r="AY202" s="249" t="s">
        <v>126</v>
      </c>
    </row>
    <row r="203" s="2" customFormat="1" ht="33" customHeight="1">
      <c r="A203" s="41"/>
      <c r="B203" s="42"/>
      <c r="C203" s="215" t="s">
        <v>346</v>
      </c>
      <c r="D203" s="215" t="s">
        <v>129</v>
      </c>
      <c r="E203" s="216" t="s">
        <v>392</v>
      </c>
      <c r="F203" s="217" t="s">
        <v>393</v>
      </c>
      <c r="G203" s="218" t="s">
        <v>190</v>
      </c>
      <c r="H203" s="219">
        <v>943.5</v>
      </c>
      <c r="I203" s="220"/>
      <c r="J203" s="221">
        <f>ROUND(I203*H203,2)</f>
        <v>0</v>
      </c>
      <c r="K203" s="217" t="s">
        <v>191</v>
      </c>
      <c r="L203" s="47"/>
      <c r="M203" s="222" t="s">
        <v>19</v>
      </c>
      <c r="N203" s="223" t="s">
        <v>40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148</v>
      </c>
      <c r="AT203" s="226" t="s">
        <v>129</v>
      </c>
      <c r="AU203" s="226" t="s">
        <v>79</v>
      </c>
      <c r="AY203" s="20" t="s">
        <v>126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77</v>
      </c>
      <c r="BK203" s="227">
        <f>ROUND(I203*H203,2)</f>
        <v>0</v>
      </c>
      <c r="BL203" s="20" t="s">
        <v>148</v>
      </c>
      <c r="BM203" s="226" t="s">
        <v>1263</v>
      </c>
    </row>
    <row r="204" s="2" customFormat="1">
      <c r="A204" s="41"/>
      <c r="B204" s="42"/>
      <c r="C204" s="43"/>
      <c r="D204" s="237" t="s">
        <v>193</v>
      </c>
      <c r="E204" s="43"/>
      <c r="F204" s="238" t="s">
        <v>395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193</v>
      </c>
      <c r="AU204" s="20" t="s">
        <v>79</v>
      </c>
    </row>
    <row r="205" s="13" customFormat="1">
      <c r="A205" s="13"/>
      <c r="B205" s="239"/>
      <c r="C205" s="240"/>
      <c r="D205" s="228" t="s">
        <v>195</v>
      </c>
      <c r="E205" s="241" t="s">
        <v>19</v>
      </c>
      <c r="F205" s="242" t="s">
        <v>1264</v>
      </c>
      <c r="G205" s="240"/>
      <c r="H205" s="243">
        <v>898.5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195</v>
      </c>
      <c r="AU205" s="249" t="s">
        <v>79</v>
      </c>
      <c r="AV205" s="13" t="s">
        <v>79</v>
      </c>
      <c r="AW205" s="13" t="s">
        <v>31</v>
      </c>
      <c r="AX205" s="13" t="s">
        <v>69</v>
      </c>
      <c r="AY205" s="249" t="s">
        <v>126</v>
      </c>
    </row>
    <row r="206" s="13" customFormat="1">
      <c r="A206" s="13"/>
      <c r="B206" s="239"/>
      <c r="C206" s="240"/>
      <c r="D206" s="228" t="s">
        <v>195</v>
      </c>
      <c r="E206" s="241" t="s">
        <v>19</v>
      </c>
      <c r="F206" s="242" t="s">
        <v>1265</v>
      </c>
      <c r="G206" s="240"/>
      <c r="H206" s="243">
        <v>45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195</v>
      </c>
      <c r="AU206" s="249" t="s">
        <v>79</v>
      </c>
      <c r="AV206" s="13" t="s">
        <v>79</v>
      </c>
      <c r="AW206" s="13" t="s">
        <v>31</v>
      </c>
      <c r="AX206" s="13" t="s">
        <v>69</v>
      </c>
      <c r="AY206" s="249" t="s">
        <v>126</v>
      </c>
    </row>
    <row r="207" s="15" customFormat="1">
      <c r="A207" s="15"/>
      <c r="B207" s="260"/>
      <c r="C207" s="261"/>
      <c r="D207" s="228" t="s">
        <v>195</v>
      </c>
      <c r="E207" s="262" t="s">
        <v>19</v>
      </c>
      <c r="F207" s="263" t="s">
        <v>204</v>
      </c>
      <c r="G207" s="261"/>
      <c r="H207" s="264">
        <v>943.5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0" t="s">
        <v>195</v>
      </c>
      <c r="AU207" s="270" t="s">
        <v>79</v>
      </c>
      <c r="AV207" s="15" t="s">
        <v>148</v>
      </c>
      <c r="AW207" s="15" t="s">
        <v>31</v>
      </c>
      <c r="AX207" s="15" t="s">
        <v>77</v>
      </c>
      <c r="AY207" s="270" t="s">
        <v>126</v>
      </c>
    </row>
    <row r="208" s="2" customFormat="1" ht="24.15" customHeight="1">
      <c r="A208" s="41"/>
      <c r="B208" s="42"/>
      <c r="C208" s="215" t="s">
        <v>352</v>
      </c>
      <c r="D208" s="215" t="s">
        <v>129</v>
      </c>
      <c r="E208" s="216" t="s">
        <v>417</v>
      </c>
      <c r="F208" s="217" t="s">
        <v>418</v>
      </c>
      <c r="G208" s="218" t="s">
        <v>190</v>
      </c>
      <c r="H208" s="219">
        <v>387</v>
      </c>
      <c r="I208" s="220"/>
      <c r="J208" s="221">
        <f>ROUND(I208*H208,2)</f>
        <v>0</v>
      </c>
      <c r="K208" s="217" t="s">
        <v>191</v>
      </c>
      <c r="L208" s="47"/>
      <c r="M208" s="222" t="s">
        <v>19</v>
      </c>
      <c r="N208" s="223" t="s">
        <v>40</v>
      </c>
      <c r="O208" s="87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148</v>
      </c>
      <c r="AT208" s="226" t="s">
        <v>129</v>
      </c>
      <c r="AU208" s="226" t="s">
        <v>79</v>
      </c>
      <c r="AY208" s="20" t="s">
        <v>126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77</v>
      </c>
      <c r="BK208" s="227">
        <f>ROUND(I208*H208,2)</f>
        <v>0</v>
      </c>
      <c r="BL208" s="20" t="s">
        <v>148</v>
      </c>
      <c r="BM208" s="226" t="s">
        <v>1266</v>
      </c>
    </row>
    <row r="209" s="2" customFormat="1">
      <c r="A209" s="41"/>
      <c r="B209" s="42"/>
      <c r="C209" s="43"/>
      <c r="D209" s="237" t="s">
        <v>193</v>
      </c>
      <c r="E209" s="43"/>
      <c r="F209" s="238" t="s">
        <v>420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193</v>
      </c>
      <c r="AU209" s="20" t="s">
        <v>79</v>
      </c>
    </row>
    <row r="210" s="13" customFormat="1">
      <c r="A210" s="13"/>
      <c r="B210" s="239"/>
      <c r="C210" s="240"/>
      <c r="D210" s="228" t="s">
        <v>195</v>
      </c>
      <c r="E210" s="241" t="s">
        <v>19</v>
      </c>
      <c r="F210" s="242" t="s">
        <v>1253</v>
      </c>
      <c r="G210" s="240"/>
      <c r="H210" s="243">
        <v>387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195</v>
      </c>
      <c r="AU210" s="249" t="s">
        <v>79</v>
      </c>
      <c r="AV210" s="13" t="s">
        <v>79</v>
      </c>
      <c r="AW210" s="13" t="s">
        <v>31</v>
      </c>
      <c r="AX210" s="13" t="s">
        <v>77</v>
      </c>
      <c r="AY210" s="249" t="s">
        <v>126</v>
      </c>
    </row>
    <row r="211" s="2" customFormat="1" ht="49.05" customHeight="1">
      <c r="A211" s="41"/>
      <c r="B211" s="42"/>
      <c r="C211" s="215" t="s">
        <v>360</v>
      </c>
      <c r="D211" s="215" t="s">
        <v>129</v>
      </c>
      <c r="E211" s="216" t="s">
        <v>422</v>
      </c>
      <c r="F211" s="217" t="s">
        <v>423</v>
      </c>
      <c r="G211" s="218" t="s">
        <v>190</v>
      </c>
      <c r="H211" s="219">
        <v>387</v>
      </c>
      <c r="I211" s="220"/>
      <c r="J211" s="221">
        <f>ROUND(I211*H211,2)</f>
        <v>0</v>
      </c>
      <c r="K211" s="217" t="s">
        <v>191</v>
      </c>
      <c r="L211" s="47"/>
      <c r="M211" s="222" t="s">
        <v>19</v>
      </c>
      <c r="N211" s="223" t="s">
        <v>40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148</v>
      </c>
      <c r="AT211" s="226" t="s">
        <v>129</v>
      </c>
      <c r="AU211" s="226" t="s">
        <v>79</v>
      </c>
      <c r="AY211" s="20" t="s">
        <v>126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77</v>
      </c>
      <c r="BK211" s="227">
        <f>ROUND(I211*H211,2)</f>
        <v>0</v>
      </c>
      <c r="BL211" s="20" t="s">
        <v>148</v>
      </c>
      <c r="BM211" s="226" t="s">
        <v>1267</v>
      </c>
    </row>
    <row r="212" s="2" customFormat="1">
      <c r="A212" s="41"/>
      <c r="B212" s="42"/>
      <c r="C212" s="43"/>
      <c r="D212" s="237" t="s">
        <v>193</v>
      </c>
      <c r="E212" s="43"/>
      <c r="F212" s="238" t="s">
        <v>425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193</v>
      </c>
      <c r="AU212" s="20" t="s">
        <v>79</v>
      </c>
    </row>
    <row r="213" s="13" customFormat="1">
      <c r="A213" s="13"/>
      <c r="B213" s="239"/>
      <c r="C213" s="240"/>
      <c r="D213" s="228" t="s">
        <v>195</v>
      </c>
      <c r="E213" s="241" t="s">
        <v>19</v>
      </c>
      <c r="F213" s="242" t="s">
        <v>1253</v>
      </c>
      <c r="G213" s="240"/>
      <c r="H213" s="243">
        <v>387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195</v>
      </c>
      <c r="AU213" s="249" t="s">
        <v>79</v>
      </c>
      <c r="AV213" s="13" t="s">
        <v>79</v>
      </c>
      <c r="AW213" s="13" t="s">
        <v>31</v>
      </c>
      <c r="AX213" s="13" t="s">
        <v>77</v>
      </c>
      <c r="AY213" s="249" t="s">
        <v>126</v>
      </c>
    </row>
    <row r="214" s="2" customFormat="1" ht="24.15" customHeight="1">
      <c r="A214" s="41"/>
      <c r="B214" s="42"/>
      <c r="C214" s="215" t="s">
        <v>366</v>
      </c>
      <c r="D214" s="215" t="s">
        <v>129</v>
      </c>
      <c r="E214" s="216" t="s">
        <v>427</v>
      </c>
      <c r="F214" s="217" t="s">
        <v>428</v>
      </c>
      <c r="G214" s="218" t="s">
        <v>322</v>
      </c>
      <c r="H214" s="219">
        <v>0.0080000000000000002</v>
      </c>
      <c r="I214" s="220"/>
      <c r="J214" s="221">
        <f>ROUND(I214*H214,2)</f>
        <v>0</v>
      </c>
      <c r="K214" s="217" t="s">
        <v>191</v>
      </c>
      <c r="L214" s="47"/>
      <c r="M214" s="222" t="s">
        <v>19</v>
      </c>
      <c r="N214" s="223" t="s">
        <v>40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148</v>
      </c>
      <c r="AT214" s="226" t="s">
        <v>129</v>
      </c>
      <c r="AU214" s="226" t="s">
        <v>79</v>
      </c>
      <c r="AY214" s="20" t="s">
        <v>126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77</v>
      </c>
      <c r="BK214" s="227">
        <f>ROUND(I214*H214,2)</f>
        <v>0</v>
      </c>
      <c r="BL214" s="20" t="s">
        <v>148</v>
      </c>
      <c r="BM214" s="226" t="s">
        <v>1268</v>
      </c>
    </row>
    <row r="215" s="2" customFormat="1">
      <c r="A215" s="41"/>
      <c r="B215" s="42"/>
      <c r="C215" s="43"/>
      <c r="D215" s="237" t="s">
        <v>193</v>
      </c>
      <c r="E215" s="43"/>
      <c r="F215" s="238" t="s">
        <v>430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193</v>
      </c>
      <c r="AU215" s="20" t="s">
        <v>79</v>
      </c>
    </row>
    <row r="216" s="13" customFormat="1">
      <c r="A216" s="13"/>
      <c r="B216" s="239"/>
      <c r="C216" s="240"/>
      <c r="D216" s="228" t="s">
        <v>195</v>
      </c>
      <c r="E216" s="240"/>
      <c r="F216" s="242" t="s">
        <v>1269</v>
      </c>
      <c r="G216" s="240"/>
      <c r="H216" s="243">
        <v>0.0080000000000000002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195</v>
      </c>
      <c r="AU216" s="249" t="s">
        <v>79</v>
      </c>
      <c r="AV216" s="13" t="s">
        <v>79</v>
      </c>
      <c r="AW216" s="13" t="s">
        <v>4</v>
      </c>
      <c r="AX216" s="13" t="s">
        <v>77</v>
      </c>
      <c r="AY216" s="249" t="s">
        <v>126</v>
      </c>
    </row>
    <row r="217" s="2" customFormat="1" ht="16.5" customHeight="1">
      <c r="A217" s="41"/>
      <c r="B217" s="42"/>
      <c r="C217" s="282" t="s">
        <v>372</v>
      </c>
      <c r="D217" s="282" t="s">
        <v>361</v>
      </c>
      <c r="E217" s="283" t="s">
        <v>433</v>
      </c>
      <c r="F217" s="284" t="s">
        <v>434</v>
      </c>
      <c r="G217" s="285" t="s">
        <v>413</v>
      </c>
      <c r="H217" s="286">
        <v>7.7400000000000002</v>
      </c>
      <c r="I217" s="287"/>
      <c r="J217" s="288">
        <f>ROUND(I217*H217,2)</f>
        <v>0</v>
      </c>
      <c r="K217" s="284" t="s">
        <v>191</v>
      </c>
      <c r="L217" s="289"/>
      <c r="M217" s="290" t="s">
        <v>19</v>
      </c>
      <c r="N217" s="291" t="s">
        <v>40</v>
      </c>
      <c r="O217" s="87"/>
      <c r="P217" s="224">
        <f>O217*H217</f>
        <v>0</v>
      </c>
      <c r="Q217" s="224">
        <v>0.001</v>
      </c>
      <c r="R217" s="224">
        <f>Q217*H217</f>
        <v>0.0077400000000000004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230</v>
      </c>
      <c r="AT217" s="226" t="s">
        <v>361</v>
      </c>
      <c r="AU217" s="226" t="s">
        <v>79</v>
      </c>
      <c r="AY217" s="20" t="s">
        <v>126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77</v>
      </c>
      <c r="BK217" s="227">
        <f>ROUND(I217*H217,2)</f>
        <v>0</v>
      </c>
      <c r="BL217" s="20" t="s">
        <v>148</v>
      </c>
      <c r="BM217" s="226" t="s">
        <v>1270</v>
      </c>
    </row>
    <row r="218" s="13" customFormat="1">
      <c r="A218" s="13"/>
      <c r="B218" s="239"/>
      <c r="C218" s="240"/>
      <c r="D218" s="228" t="s">
        <v>195</v>
      </c>
      <c r="E218" s="241" t="s">
        <v>19</v>
      </c>
      <c r="F218" s="242" t="s">
        <v>1271</v>
      </c>
      <c r="G218" s="240"/>
      <c r="H218" s="243">
        <v>7.7400000000000002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195</v>
      </c>
      <c r="AU218" s="249" t="s">
        <v>79</v>
      </c>
      <c r="AV218" s="13" t="s">
        <v>79</v>
      </c>
      <c r="AW218" s="13" t="s">
        <v>31</v>
      </c>
      <c r="AX218" s="13" t="s">
        <v>77</v>
      </c>
      <c r="AY218" s="249" t="s">
        <v>126</v>
      </c>
    </row>
    <row r="219" s="2" customFormat="1" ht="21.75" customHeight="1">
      <c r="A219" s="41"/>
      <c r="B219" s="42"/>
      <c r="C219" s="215" t="s">
        <v>378</v>
      </c>
      <c r="D219" s="215" t="s">
        <v>129</v>
      </c>
      <c r="E219" s="216" t="s">
        <v>438</v>
      </c>
      <c r="F219" s="217" t="s">
        <v>439</v>
      </c>
      <c r="G219" s="218" t="s">
        <v>190</v>
      </c>
      <c r="H219" s="219">
        <v>387</v>
      </c>
      <c r="I219" s="220"/>
      <c r="J219" s="221">
        <f>ROUND(I219*H219,2)</f>
        <v>0</v>
      </c>
      <c r="K219" s="217" t="s">
        <v>191</v>
      </c>
      <c r="L219" s="47"/>
      <c r="M219" s="222" t="s">
        <v>19</v>
      </c>
      <c r="N219" s="223" t="s">
        <v>40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148</v>
      </c>
      <c r="AT219" s="226" t="s">
        <v>129</v>
      </c>
      <c r="AU219" s="226" t="s">
        <v>79</v>
      </c>
      <c r="AY219" s="20" t="s">
        <v>126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77</v>
      </c>
      <c r="BK219" s="227">
        <f>ROUND(I219*H219,2)</f>
        <v>0</v>
      </c>
      <c r="BL219" s="20" t="s">
        <v>148</v>
      </c>
      <c r="BM219" s="226" t="s">
        <v>1272</v>
      </c>
    </row>
    <row r="220" s="2" customFormat="1">
      <c r="A220" s="41"/>
      <c r="B220" s="42"/>
      <c r="C220" s="43"/>
      <c r="D220" s="237" t="s">
        <v>193</v>
      </c>
      <c r="E220" s="43"/>
      <c r="F220" s="238" t="s">
        <v>441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193</v>
      </c>
      <c r="AU220" s="20" t="s">
        <v>79</v>
      </c>
    </row>
    <row r="221" s="13" customFormat="1">
      <c r="A221" s="13"/>
      <c r="B221" s="239"/>
      <c r="C221" s="240"/>
      <c r="D221" s="228" t="s">
        <v>195</v>
      </c>
      <c r="E221" s="241" t="s">
        <v>19</v>
      </c>
      <c r="F221" s="242" t="s">
        <v>1253</v>
      </c>
      <c r="G221" s="240"/>
      <c r="H221" s="243">
        <v>387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195</v>
      </c>
      <c r="AU221" s="249" t="s">
        <v>79</v>
      </c>
      <c r="AV221" s="13" t="s">
        <v>79</v>
      </c>
      <c r="AW221" s="13" t="s">
        <v>31</v>
      </c>
      <c r="AX221" s="13" t="s">
        <v>77</v>
      </c>
      <c r="AY221" s="249" t="s">
        <v>126</v>
      </c>
    </row>
    <row r="222" s="2" customFormat="1" ht="24.15" customHeight="1">
      <c r="A222" s="41"/>
      <c r="B222" s="42"/>
      <c r="C222" s="215" t="s">
        <v>385</v>
      </c>
      <c r="D222" s="215" t="s">
        <v>129</v>
      </c>
      <c r="E222" s="216" t="s">
        <v>443</v>
      </c>
      <c r="F222" s="217" t="s">
        <v>444</v>
      </c>
      <c r="G222" s="218" t="s">
        <v>190</v>
      </c>
      <c r="H222" s="219">
        <v>387</v>
      </c>
      <c r="I222" s="220"/>
      <c r="J222" s="221">
        <f>ROUND(I222*H222,2)</f>
        <v>0</v>
      </c>
      <c r="K222" s="217" t="s">
        <v>191</v>
      </c>
      <c r="L222" s="47"/>
      <c r="M222" s="222" t="s">
        <v>19</v>
      </c>
      <c r="N222" s="223" t="s">
        <v>40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148</v>
      </c>
      <c r="AT222" s="226" t="s">
        <v>129</v>
      </c>
      <c r="AU222" s="226" t="s">
        <v>79</v>
      </c>
      <c r="AY222" s="20" t="s">
        <v>126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77</v>
      </c>
      <c r="BK222" s="227">
        <f>ROUND(I222*H222,2)</f>
        <v>0</v>
      </c>
      <c r="BL222" s="20" t="s">
        <v>148</v>
      </c>
      <c r="BM222" s="226" t="s">
        <v>1273</v>
      </c>
    </row>
    <row r="223" s="2" customFormat="1">
      <c r="A223" s="41"/>
      <c r="B223" s="42"/>
      <c r="C223" s="43"/>
      <c r="D223" s="237" t="s">
        <v>193</v>
      </c>
      <c r="E223" s="43"/>
      <c r="F223" s="238" t="s">
        <v>446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193</v>
      </c>
      <c r="AU223" s="20" t="s">
        <v>79</v>
      </c>
    </row>
    <row r="224" s="13" customFormat="1">
      <c r="A224" s="13"/>
      <c r="B224" s="239"/>
      <c r="C224" s="240"/>
      <c r="D224" s="228" t="s">
        <v>195</v>
      </c>
      <c r="E224" s="241" t="s">
        <v>19</v>
      </c>
      <c r="F224" s="242" t="s">
        <v>1253</v>
      </c>
      <c r="G224" s="240"/>
      <c r="H224" s="243">
        <v>387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195</v>
      </c>
      <c r="AU224" s="249" t="s">
        <v>79</v>
      </c>
      <c r="AV224" s="13" t="s">
        <v>79</v>
      </c>
      <c r="AW224" s="13" t="s">
        <v>31</v>
      </c>
      <c r="AX224" s="13" t="s">
        <v>77</v>
      </c>
      <c r="AY224" s="249" t="s">
        <v>126</v>
      </c>
    </row>
    <row r="225" s="12" customFormat="1" ht="22.8" customHeight="1">
      <c r="A225" s="12"/>
      <c r="B225" s="199"/>
      <c r="C225" s="200"/>
      <c r="D225" s="201" t="s">
        <v>68</v>
      </c>
      <c r="E225" s="213" t="s">
        <v>79</v>
      </c>
      <c r="F225" s="213" t="s">
        <v>447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SUM(P226:P257)</f>
        <v>0</v>
      </c>
      <c r="Q225" s="207"/>
      <c r="R225" s="208">
        <f>SUM(R226:R257)</f>
        <v>33.15877321</v>
      </c>
      <c r="S225" s="207"/>
      <c r="T225" s="209">
        <f>SUM(T226:T257)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0" t="s">
        <v>77</v>
      </c>
      <c r="AT225" s="211" t="s">
        <v>68</v>
      </c>
      <c r="AU225" s="211" t="s">
        <v>77</v>
      </c>
      <c r="AY225" s="210" t="s">
        <v>126</v>
      </c>
      <c r="BK225" s="212">
        <f>SUM(BK226:BK257)</f>
        <v>0</v>
      </c>
    </row>
    <row r="226" s="2" customFormat="1" ht="24.15" customHeight="1">
      <c r="A226" s="41"/>
      <c r="B226" s="42"/>
      <c r="C226" s="215" t="s">
        <v>391</v>
      </c>
      <c r="D226" s="215" t="s">
        <v>129</v>
      </c>
      <c r="E226" s="216" t="s">
        <v>1274</v>
      </c>
      <c r="F226" s="217" t="s">
        <v>1275</v>
      </c>
      <c r="G226" s="218" t="s">
        <v>245</v>
      </c>
      <c r="H226" s="219">
        <v>7.5</v>
      </c>
      <c r="I226" s="220"/>
      <c r="J226" s="221">
        <f>ROUND(I226*H226,2)</f>
        <v>0</v>
      </c>
      <c r="K226" s="217" t="s">
        <v>191</v>
      </c>
      <c r="L226" s="47"/>
      <c r="M226" s="222" t="s">
        <v>19</v>
      </c>
      <c r="N226" s="223" t="s">
        <v>40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148</v>
      </c>
      <c r="AT226" s="226" t="s">
        <v>129</v>
      </c>
      <c r="AU226" s="226" t="s">
        <v>79</v>
      </c>
      <c r="AY226" s="20" t="s">
        <v>126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77</v>
      </c>
      <c r="BK226" s="227">
        <f>ROUND(I226*H226,2)</f>
        <v>0</v>
      </c>
      <c r="BL226" s="20" t="s">
        <v>148</v>
      </c>
      <c r="BM226" s="226" t="s">
        <v>1276</v>
      </c>
    </row>
    <row r="227" s="2" customFormat="1">
      <c r="A227" s="41"/>
      <c r="B227" s="42"/>
      <c r="C227" s="43"/>
      <c r="D227" s="237" t="s">
        <v>193</v>
      </c>
      <c r="E227" s="43"/>
      <c r="F227" s="238" t="s">
        <v>1277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193</v>
      </c>
      <c r="AU227" s="20" t="s">
        <v>79</v>
      </c>
    </row>
    <row r="228" s="2" customFormat="1" ht="24.15" customHeight="1">
      <c r="A228" s="41"/>
      <c r="B228" s="42"/>
      <c r="C228" s="282" t="s">
        <v>397</v>
      </c>
      <c r="D228" s="282" t="s">
        <v>361</v>
      </c>
      <c r="E228" s="283" t="s">
        <v>1278</v>
      </c>
      <c r="F228" s="284" t="s">
        <v>1279</v>
      </c>
      <c r="G228" s="285" t="s">
        <v>245</v>
      </c>
      <c r="H228" s="286">
        <v>7.875</v>
      </c>
      <c r="I228" s="287"/>
      <c r="J228" s="288">
        <f>ROUND(I228*H228,2)</f>
        <v>0</v>
      </c>
      <c r="K228" s="284" t="s">
        <v>191</v>
      </c>
      <c r="L228" s="289"/>
      <c r="M228" s="290" t="s">
        <v>19</v>
      </c>
      <c r="N228" s="291" t="s">
        <v>40</v>
      </c>
      <c r="O228" s="87"/>
      <c r="P228" s="224">
        <f>O228*H228</f>
        <v>0</v>
      </c>
      <c r="Q228" s="224">
        <v>0.00019000000000000001</v>
      </c>
      <c r="R228" s="224">
        <f>Q228*H228</f>
        <v>0.0014962500000000002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230</v>
      </c>
      <c r="AT228" s="226" t="s">
        <v>361</v>
      </c>
      <c r="AU228" s="226" t="s">
        <v>79</v>
      </c>
      <c r="AY228" s="20" t="s">
        <v>126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77</v>
      </c>
      <c r="BK228" s="227">
        <f>ROUND(I228*H228,2)</f>
        <v>0</v>
      </c>
      <c r="BL228" s="20" t="s">
        <v>148</v>
      </c>
      <c r="BM228" s="226" t="s">
        <v>1280</v>
      </c>
    </row>
    <row r="229" s="13" customFormat="1">
      <c r="A229" s="13"/>
      <c r="B229" s="239"/>
      <c r="C229" s="240"/>
      <c r="D229" s="228" t="s">
        <v>195</v>
      </c>
      <c r="E229" s="241" t="s">
        <v>19</v>
      </c>
      <c r="F229" s="242" t="s">
        <v>1281</v>
      </c>
      <c r="G229" s="240"/>
      <c r="H229" s="243">
        <v>7.5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195</v>
      </c>
      <c r="AU229" s="249" t="s">
        <v>79</v>
      </c>
      <c r="AV229" s="13" t="s">
        <v>79</v>
      </c>
      <c r="AW229" s="13" t="s">
        <v>31</v>
      </c>
      <c r="AX229" s="13" t="s">
        <v>77</v>
      </c>
      <c r="AY229" s="249" t="s">
        <v>126</v>
      </c>
    </row>
    <row r="230" s="13" customFormat="1">
      <c r="A230" s="13"/>
      <c r="B230" s="239"/>
      <c r="C230" s="240"/>
      <c r="D230" s="228" t="s">
        <v>195</v>
      </c>
      <c r="E230" s="240"/>
      <c r="F230" s="242" t="s">
        <v>1282</v>
      </c>
      <c r="G230" s="240"/>
      <c r="H230" s="243">
        <v>7.875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195</v>
      </c>
      <c r="AU230" s="249" t="s">
        <v>79</v>
      </c>
      <c r="AV230" s="13" t="s">
        <v>79</v>
      </c>
      <c r="AW230" s="13" t="s">
        <v>4</v>
      </c>
      <c r="AX230" s="13" t="s">
        <v>77</v>
      </c>
      <c r="AY230" s="249" t="s">
        <v>126</v>
      </c>
    </row>
    <row r="231" s="2" customFormat="1" ht="37.8" customHeight="1">
      <c r="A231" s="41"/>
      <c r="B231" s="42"/>
      <c r="C231" s="215" t="s">
        <v>402</v>
      </c>
      <c r="D231" s="215" t="s">
        <v>129</v>
      </c>
      <c r="E231" s="216" t="s">
        <v>1283</v>
      </c>
      <c r="F231" s="217" t="s">
        <v>1284</v>
      </c>
      <c r="G231" s="218" t="s">
        <v>258</v>
      </c>
      <c r="H231" s="219">
        <v>5.1740000000000004</v>
      </c>
      <c r="I231" s="220"/>
      <c r="J231" s="221">
        <f>ROUND(I231*H231,2)</f>
        <v>0</v>
      </c>
      <c r="K231" s="217" t="s">
        <v>191</v>
      </c>
      <c r="L231" s="47"/>
      <c r="M231" s="222" t="s">
        <v>19</v>
      </c>
      <c r="N231" s="223" t="s">
        <v>40</v>
      </c>
      <c r="O231" s="87"/>
      <c r="P231" s="224">
        <f>O231*H231</f>
        <v>0</v>
      </c>
      <c r="Q231" s="224">
        <v>2.1600000000000001</v>
      </c>
      <c r="R231" s="224">
        <f>Q231*H231</f>
        <v>11.175840000000001</v>
      </c>
      <c r="S231" s="224">
        <v>0</v>
      </c>
      <c r="T231" s="225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148</v>
      </c>
      <c r="AT231" s="226" t="s">
        <v>129</v>
      </c>
      <c r="AU231" s="226" t="s">
        <v>79</v>
      </c>
      <c r="AY231" s="20" t="s">
        <v>126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77</v>
      </c>
      <c r="BK231" s="227">
        <f>ROUND(I231*H231,2)</f>
        <v>0</v>
      </c>
      <c r="BL231" s="20" t="s">
        <v>148</v>
      </c>
      <c r="BM231" s="226" t="s">
        <v>1285</v>
      </c>
    </row>
    <row r="232" s="2" customFormat="1">
      <c r="A232" s="41"/>
      <c r="B232" s="42"/>
      <c r="C232" s="43"/>
      <c r="D232" s="237" t="s">
        <v>193</v>
      </c>
      <c r="E232" s="43"/>
      <c r="F232" s="238" t="s">
        <v>1286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193</v>
      </c>
      <c r="AU232" s="20" t="s">
        <v>79</v>
      </c>
    </row>
    <row r="233" s="14" customFormat="1">
      <c r="A233" s="14"/>
      <c r="B233" s="250"/>
      <c r="C233" s="251"/>
      <c r="D233" s="228" t="s">
        <v>195</v>
      </c>
      <c r="E233" s="252" t="s">
        <v>19</v>
      </c>
      <c r="F233" s="253" t="s">
        <v>1216</v>
      </c>
      <c r="G233" s="251"/>
      <c r="H233" s="252" t="s">
        <v>19</v>
      </c>
      <c r="I233" s="254"/>
      <c r="J233" s="251"/>
      <c r="K233" s="251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195</v>
      </c>
      <c r="AU233" s="259" t="s">
        <v>79</v>
      </c>
      <c r="AV233" s="14" t="s">
        <v>77</v>
      </c>
      <c r="AW233" s="14" t="s">
        <v>31</v>
      </c>
      <c r="AX233" s="14" t="s">
        <v>69</v>
      </c>
      <c r="AY233" s="259" t="s">
        <v>126</v>
      </c>
    </row>
    <row r="234" s="13" customFormat="1">
      <c r="A234" s="13"/>
      <c r="B234" s="239"/>
      <c r="C234" s="240"/>
      <c r="D234" s="228" t="s">
        <v>195</v>
      </c>
      <c r="E234" s="241" t="s">
        <v>19</v>
      </c>
      <c r="F234" s="242" t="s">
        <v>1287</v>
      </c>
      <c r="G234" s="240"/>
      <c r="H234" s="243">
        <v>0.95999999999999996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195</v>
      </c>
      <c r="AU234" s="249" t="s">
        <v>79</v>
      </c>
      <c r="AV234" s="13" t="s">
        <v>79</v>
      </c>
      <c r="AW234" s="13" t="s">
        <v>31</v>
      </c>
      <c r="AX234" s="13" t="s">
        <v>69</v>
      </c>
      <c r="AY234" s="249" t="s">
        <v>126</v>
      </c>
    </row>
    <row r="235" s="13" customFormat="1">
      <c r="A235" s="13"/>
      <c r="B235" s="239"/>
      <c r="C235" s="240"/>
      <c r="D235" s="228" t="s">
        <v>195</v>
      </c>
      <c r="E235" s="241" t="s">
        <v>19</v>
      </c>
      <c r="F235" s="242" t="s">
        <v>1288</v>
      </c>
      <c r="G235" s="240"/>
      <c r="H235" s="243">
        <v>1.6319999999999999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195</v>
      </c>
      <c r="AU235" s="249" t="s">
        <v>79</v>
      </c>
      <c r="AV235" s="13" t="s">
        <v>79</v>
      </c>
      <c r="AW235" s="13" t="s">
        <v>31</v>
      </c>
      <c r="AX235" s="13" t="s">
        <v>69</v>
      </c>
      <c r="AY235" s="249" t="s">
        <v>126</v>
      </c>
    </row>
    <row r="236" s="13" customFormat="1">
      <c r="A236" s="13"/>
      <c r="B236" s="239"/>
      <c r="C236" s="240"/>
      <c r="D236" s="228" t="s">
        <v>195</v>
      </c>
      <c r="E236" s="241" t="s">
        <v>19</v>
      </c>
      <c r="F236" s="242" t="s">
        <v>1289</v>
      </c>
      <c r="G236" s="240"/>
      <c r="H236" s="243">
        <v>1.2909999999999999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195</v>
      </c>
      <c r="AU236" s="249" t="s">
        <v>79</v>
      </c>
      <c r="AV236" s="13" t="s">
        <v>79</v>
      </c>
      <c r="AW236" s="13" t="s">
        <v>31</v>
      </c>
      <c r="AX236" s="13" t="s">
        <v>69</v>
      </c>
      <c r="AY236" s="249" t="s">
        <v>126</v>
      </c>
    </row>
    <row r="237" s="13" customFormat="1">
      <c r="A237" s="13"/>
      <c r="B237" s="239"/>
      <c r="C237" s="240"/>
      <c r="D237" s="228" t="s">
        <v>195</v>
      </c>
      <c r="E237" s="241" t="s">
        <v>19</v>
      </c>
      <c r="F237" s="242" t="s">
        <v>1290</v>
      </c>
      <c r="G237" s="240"/>
      <c r="H237" s="243">
        <v>1.2909999999999999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195</v>
      </c>
      <c r="AU237" s="249" t="s">
        <v>79</v>
      </c>
      <c r="AV237" s="13" t="s">
        <v>79</v>
      </c>
      <c r="AW237" s="13" t="s">
        <v>31</v>
      </c>
      <c r="AX237" s="13" t="s">
        <v>69</v>
      </c>
      <c r="AY237" s="249" t="s">
        <v>126</v>
      </c>
    </row>
    <row r="238" s="15" customFormat="1">
      <c r="A238" s="15"/>
      <c r="B238" s="260"/>
      <c r="C238" s="261"/>
      <c r="D238" s="228" t="s">
        <v>195</v>
      </c>
      <c r="E238" s="262" t="s">
        <v>19</v>
      </c>
      <c r="F238" s="263" t="s">
        <v>204</v>
      </c>
      <c r="G238" s="261"/>
      <c r="H238" s="264">
        <v>5.1740000000000004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0" t="s">
        <v>195</v>
      </c>
      <c r="AU238" s="270" t="s">
        <v>79</v>
      </c>
      <c r="AV238" s="15" t="s">
        <v>148</v>
      </c>
      <c r="AW238" s="15" t="s">
        <v>31</v>
      </c>
      <c r="AX238" s="15" t="s">
        <v>77</v>
      </c>
      <c r="AY238" s="270" t="s">
        <v>126</v>
      </c>
    </row>
    <row r="239" s="2" customFormat="1" ht="24.15" customHeight="1">
      <c r="A239" s="41"/>
      <c r="B239" s="42"/>
      <c r="C239" s="215" t="s">
        <v>410</v>
      </c>
      <c r="D239" s="215" t="s">
        <v>129</v>
      </c>
      <c r="E239" s="216" t="s">
        <v>1291</v>
      </c>
      <c r="F239" s="217" t="s">
        <v>1292</v>
      </c>
      <c r="G239" s="218" t="s">
        <v>258</v>
      </c>
      <c r="H239" s="219">
        <v>8.7680000000000007</v>
      </c>
      <c r="I239" s="220"/>
      <c r="J239" s="221">
        <f>ROUND(I239*H239,2)</f>
        <v>0</v>
      </c>
      <c r="K239" s="217" t="s">
        <v>191</v>
      </c>
      <c r="L239" s="47"/>
      <c r="M239" s="222" t="s">
        <v>19</v>
      </c>
      <c r="N239" s="223" t="s">
        <v>40</v>
      </c>
      <c r="O239" s="87"/>
      <c r="P239" s="224">
        <f>O239*H239</f>
        <v>0</v>
      </c>
      <c r="Q239" s="224">
        <v>2.5018699999999998</v>
      </c>
      <c r="R239" s="224">
        <f>Q239*H239</f>
        <v>21.936396160000001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148</v>
      </c>
      <c r="AT239" s="226" t="s">
        <v>129</v>
      </c>
      <c r="AU239" s="226" t="s">
        <v>79</v>
      </c>
      <c r="AY239" s="20" t="s">
        <v>126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77</v>
      </c>
      <c r="BK239" s="227">
        <f>ROUND(I239*H239,2)</f>
        <v>0</v>
      </c>
      <c r="BL239" s="20" t="s">
        <v>148</v>
      </c>
      <c r="BM239" s="226" t="s">
        <v>1293</v>
      </c>
    </row>
    <row r="240" s="2" customFormat="1">
      <c r="A240" s="41"/>
      <c r="B240" s="42"/>
      <c r="C240" s="43"/>
      <c r="D240" s="237" t="s">
        <v>193</v>
      </c>
      <c r="E240" s="43"/>
      <c r="F240" s="238" t="s">
        <v>1294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193</v>
      </c>
      <c r="AU240" s="20" t="s">
        <v>79</v>
      </c>
    </row>
    <row r="241" s="14" customFormat="1">
      <c r="A241" s="14"/>
      <c r="B241" s="250"/>
      <c r="C241" s="251"/>
      <c r="D241" s="228" t="s">
        <v>195</v>
      </c>
      <c r="E241" s="252" t="s">
        <v>19</v>
      </c>
      <c r="F241" s="253" t="s">
        <v>1216</v>
      </c>
      <c r="G241" s="251"/>
      <c r="H241" s="252" t="s">
        <v>19</v>
      </c>
      <c r="I241" s="254"/>
      <c r="J241" s="251"/>
      <c r="K241" s="251"/>
      <c r="L241" s="255"/>
      <c r="M241" s="256"/>
      <c r="N241" s="257"/>
      <c r="O241" s="257"/>
      <c r="P241" s="257"/>
      <c r="Q241" s="257"/>
      <c r="R241" s="257"/>
      <c r="S241" s="257"/>
      <c r="T241" s="25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9" t="s">
        <v>195</v>
      </c>
      <c r="AU241" s="259" t="s">
        <v>79</v>
      </c>
      <c r="AV241" s="14" t="s">
        <v>77</v>
      </c>
      <c r="AW241" s="14" t="s">
        <v>31</v>
      </c>
      <c r="AX241" s="14" t="s">
        <v>69</v>
      </c>
      <c r="AY241" s="259" t="s">
        <v>126</v>
      </c>
    </row>
    <row r="242" s="13" customFormat="1">
      <c r="A242" s="13"/>
      <c r="B242" s="239"/>
      <c r="C242" s="240"/>
      <c r="D242" s="228" t="s">
        <v>195</v>
      </c>
      <c r="E242" s="241" t="s">
        <v>19</v>
      </c>
      <c r="F242" s="242" t="s">
        <v>1295</v>
      </c>
      <c r="G242" s="240"/>
      <c r="H242" s="243">
        <v>3.0699999999999998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195</v>
      </c>
      <c r="AU242" s="249" t="s">
        <v>79</v>
      </c>
      <c r="AV242" s="13" t="s">
        <v>79</v>
      </c>
      <c r="AW242" s="13" t="s">
        <v>31</v>
      </c>
      <c r="AX242" s="13" t="s">
        <v>69</v>
      </c>
      <c r="AY242" s="249" t="s">
        <v>126</v>
      </c>
    </row>
    <row r="243" s="13" customFormat="1">
      <c r="A243" s="13"/>
      <c r="B243" s="239"/>
      <c r="C243" s="240"/>
      <c r="D243" s="228" t="s">
        <v>195</v>
      </c>
      <c r="E243" s="241" t="s">
        <v>19</v>
      </c>
      <c r="F243" s="242" t="s">
        <v>1296</v>
      </c>
      <c r="G243" s="240"/>
      <c r="H243" s="243">
        <v>2.242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195</v>
      </c>
      <c r="AU243" s="249" t="s">
        <v>79</v>
      </c>
      <c r="AV243" s="13" t="s">
        <v>79</v>
      </c>
      <c r="AW243" s="13" t="s">
        <v>31</v>
      </c>
      <c r="AX243" s="13" t="s">
        <v>69</v>
      </c>
      <c r="AY243" s="249" t="s">
        <v>126</v>
      </c>
    </row>
    <row r="244" s="13" customFormat="1">
      <c r="A244" s="13"/>
      <c r="B244" s="239"/>
      <c r="C244" s="240"/>
      <c r="D244" s="228" t="s">
        <v>195</v>
      </c>
      <c r="E244" s="241" t="s">
        <v>19</v>
      </c>
      <c r="F244" s="242" t="s">
        <v>1297</v>
      </c>
      <c r="G244" s="240"/>
      <c r="H244" s="243">
        <v>1.728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195</v>
      </c>
      <c r="AU244" s="249" t="s">
        <v>79</v>
      </c>
      <c r="AV244" s="13" t="s">
        <v>79</v>
      </c>
      <c r="AW244" s="13" t="s">
        <v>31</v>
      </c>
      <c r="AX244" s="13" t="s">
        <v>69</v>
      </c>
      <c r="AY244" s="249" t="s">
        <v>126</v>
      </c>
    </row>
    <row r="245" s="13" customFormat="1">
      <c r="A245" s="13"/>
      <c r="B245" s="239"/>
      <c r="C245" s="240"/>
      <c r="D245" s="228" t="s">
        <v>195</v>
      </c>
      <c r="E245" s="241" t="s">
        <v>19</v>
      </c>
      <c r="F245" s="242" t="s">
        <v>1298</v>
      </c>
      <c r="G245" s="240"/>
      <c r="H245" s="243">
        <v>1.728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195</v>
      </c>
      <c r="AU245" s="249" t="s">
        <v>79</v>
      </c>
      <c r="AV245" s="13" t="s">
        <v>79</v>
      </c>
      <c r="AW245" s="13" t="s">
        <v>31</v>
      </c>
      <c r="AX245" s="13" t="s">
        <v>69</v>
      </c>
      <c r="AY245" s="249" t="s">
        <v>126</v>
      </c>
    </row>
    <row r="246" s="15" customFormat="1">
      <c r="A246" s="15"/>
      <c r="B246" s="260"/>
      <c r="C246" s="261"/>
      <c r="D246" s="228" t="s">
        <v>195</v>
      </c>
      <c r="E246" s="262" t="s">
        <v>19</v>
      </c>
      <c r="F246" s="263" t="s">
        <v>204</v>
      </c>
      <c r="G246" s="261"/>
      <c r="H246" s="264">
        <v>8.7680000000000007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0" t="s">
        <v>195</v>
      </c>
      <c r="AU246" s="270" t="s">
        <v>79</v>
      </c>
      <c r="AV246" s="15" t="s">
        <v>148</v>
      </c>
      <c r="AW246" s="15" t="s">
        <v>31</v>
      </c>
      <c r="AX246" s="15" t="s">
        <v>77</v>
      </c>
      <c r="AY246" s="270" t="s">
        <v>126</v>
      </c>
    </row>
    <row r="247" s="2" customFormat="1" ht="16.5" customHeight="1">
      <c r="A247" s="41"/>
      <c r="B247" s="42"/>
      <c r="C247" s="215" t="s">
        <v>416</v>
      </c>
      <c r="D247" s="215" t="s">
        <v>129</v>
      </c>
      <c r="E247" s="216" t="s">
        <v>1299</v>
      </c>
      <c r="F247" s="217" t="s">
        <v>1300</v>
      </c>
      <c r="G247" s="218" t="s">
        <v>190</v>
      </c>
      <c r="H247" s="219">
        <v>15.32</v>
      </c>
      <c r="I247" s="220"/>
      <c r="J247" s="221">
        <f>ROUND(I247*H247,2)</f>
        <v>0</v>
      </c>
      <c r="K247" s="217" t="s">
        <v>191</v>
      </c>
      <c r="L247" s="47"/>
      <c r="M247" s="222" t="s">
        <v>19</v>
      </c>
      <c r="N247" s="223" t="s">
        <v>40</v>
      </c>
      <c r="O247" s="87"/>
      <c r="P247" s="224">
        <f>O247*H247</f>
        <v>0</v>
      </c>
      <c r="Q247" s="224">
        <v>0.0029399999999999999</v>
      </c>
      <c r="R247" s="224">
        <f>Q247*H247</f>
        <v>0.045040799999999999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148</v>
      </c>
      <c r="AT247" s="226" t="s">
        <v>129</v>
      </c>
      <c r="AU247" s="226" t="s">
        <v>79</v>
      </c>
      <c r="AY247" s="20" t="s">
        <v>126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77</v>
      </c>
      <c r="BK247" s="227">
        <f>ROUND(I247*H247,2)</f>
        <v>0</v>
      </c>
      <c r="BL247" s="20" t="s">
        <v>148</v>
      </c>
      <c r="BM247" s="226" t="s">
        <v>1301</v>
      </c>
    </row>
    <row r="248" s="2" customFormat="1">
      <c r="A248" s="41"/>
      <c r="B248" s="42"/>
      <c r="C248" s="43"/>
      <c r="D248" s="237" t="s">
        <v>193</v>
      </c>
      <c r="E248" s="43"/>
      <c r="F248" s="238" t="s">
        <v>1302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193</v>
      </c>
      <c r="AU248" s="20" t="s">
        <v>79</v>
      </c>
    </row>
    <row r="249" s="14" customFormat="1">
      <c r="A249" s="14"/>
      <c r="B249" s="250"/>
      <c r="C249" s="251"/>
      <c r="D249" s="228" t="s">
        <v>195</v>
      </c>
      <c r="E249" s="252" t="s">
        <v>19</v>
      </c>
      <c r="F249" s="253" t="s">
        <v>1216</v>
      </c>
      <c r="G249" s="251"/>
      <c r="H249" s="252" t="s">
        <v>19</v>
      </c>
      <c r="I249" s="254"/>
      <c r="J249" s="251"/>
      <c r="K249" s="251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195</v>
      </c>
      <c r="AU249" s="259" t="s">
        <v>79</v>
      </c>
      <c r="AV249" s="14" t="s">
        <v>77</v>
      </c>
      <c r="AW249" s="14" t="s">
        <v>31</v>
      </c>
      <c r="AX249" s="14" t="s">
        <v>69</v>
      </c>
      <c r="AY249" s="259" t="s">
        <v>126</v>
      </c>
    </row>
    <row r="250" s="13" customFormat="1">
      <c r="A250" s="13"/>
      <c r="B250" s="239"/>
      <c r="C250" s="240"/>
      <c r="D250" s="228" t="s">
        <v>195</v>
      </c>
      <c r="E250" s="241" t="s">
        <v>19</v>
      </c>
      <c r="F250" s="242" t="s">
        <v>1303</v>
      </c>
      <c r="G250" s="240"/>
      <c r="H250" s="243">
        <v>8.2439999999999998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195</v>
      </c>
      <c r="AU250" s="249" t="s">
        <v>79</v>
      </c>
      <c r="AV250" s="13" t="s">
        <v>79</v>
      </c>
      <c r="AW250" s="13" t="s">
        <v>31</v>
      </c>
      <c r="AX250" s="13" t="s">
        <v>69</v>
      </c>
      <c r="AY250" s="249" t="s">
        <v>126</v>
      </c>
    </row>
    <row r="251" s="13" customFormat="1">
      <c r="A251" s="13"/>
      <c r="B251" s="239"/>
      <c r="C251" s="240"/>
      <c r="D251" s="228" t="s">
        <v>195</v>
      </c>
      <c r="E251" s="241" t="s">
        <v>19</v>
      </c>
      <c r="F251" s="242" t="s">
        <v>1304</v>
      </c>
      <c r="G251" s="240"/>
      <c r="H251" s="243">
        <v>3.1640000000000001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195</v>
      </c>
      <c r="AU251" s="249" t="s">
        <v>79</v>
      </c>
      <c r="AV251" s="13" t="s">
        <v>79</v>
      </c>
      <c r="AW251" s="13" t="s">
        <v>31</v>
      </c>
      <c r="AX251" s="13" t="s">
        <v>69</v>
      </c>
      <c r="AY251" s="249" t="s">
        <v>126</v>
      </c>
    </row>
    <row r="252" s="13" customFormat="1">
      <c r="A252" s="13"/>
      <c r="B252" s="239"/>
      <c r="C252" s="240"/>
      <c r="D252" s="228" t="s">
        <v>195</v>
      </c>
      <c r="E252" s="241" t="s">
        <v>19</v>
      </c>
      <c r="F252" s="242" t="s">
        <v>1305</v>
      </c>
      <c r="G252" s="240"/>
      <c r="H252" s="243">
        <v>2.6080000000000001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195</v>
      </c>
      <c r="AU252" s="249" t="s">
        <v>79</v>
      </c>
      <c r="AV252" s="13" t="s">
        <v>79</v>
      </c>
      <c r="AW252" s="13" t="s">
        <v>31</v>
      </c>
      <c r="AX252" s="13" t="s">
        <v>69</v>
      </c>
      <c r="AY252" s="249" t="s">
        <v>126</v>
      </c>
    </row>
    <row r="253" s="13" customFormat="1">
      <c r="A253" s="13"/>
      <c r="B253" s="239"/>
      <c r="C253" s="240"/>
      <c r="D253" s="228" t="s">
        <v>195</v>
      </c>
      <c r="E253" s="241" t="s">
        <v>19</v>
      </c>
      <c r="F253" s="242" t="s">
        <v>1306</v>
      </c>
      <c r="G253" s="240"/>
      <c r="H253" s="243">
        <v>1.3040000000000001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195</v>
      </c>
      <c r="AU253" s="249" t="s">
        <v>79</v>
      </c>
      <c r="AV253" s="13" t="s">
        <v>79</v>
      </c>
      <c r="AW253" s="13" t="s">
        <v>31</v>
      </c>
      <c r="AX253" s="13" t="s">
        <v>69</v>
      </c>
      <c r="AY253" s="249" t="s">
        <v>126</v>
      </c>
    </row>
    <row r="254" s="15" customFormat="1">
      <c r="A254" s="15"/>
      <c r="B254" s="260"/>
      <c r="C254" s="261"/>
      <c r="D254" s="228" t="s">
        <v>195</v>
      </c>
      <c r="E254" s="262" t="s">
        <v>19</v>
      </c>
      <c r="F254" s="263" t="s">
        <v>204</v>
      </c>
      <c r="G254" s="261"/>
      <c r="H254" s="264">
        <v>15.32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0" t="s">
        <v>195</v>
      </c>
      <c r="AU254" s="270" t="s">
        <v>79</v>
      </c>
      <c r="AV254" s="15" t="s">
        <v>148</v>
      </c>
      <c r="AW254" s="15" t="s">
        <v>31</v>
      </c>
      <c r="AX254" s="15" t="s">
        <v>77</v>
      </c>
      <c r="AY254" s="270" t="s">
        <v>126</v>
      </c>
    </row>
    <row r="255" s="2" customFormat="1" ht="16.5" customHeight="1">
      <c r="A255" s="41"/>
      <c r="B255" s="42"/>
      <c r="C255" s="215" t="s">
        <v>421</v>
      </c>
      <c r="D255" s="215" t="s">
        <v>129</v>
      </c>
      <c r="E255" s="216" t="s">
        <v>1307</v>
      </c>
      <c r="F255" s="217" t="s">
        <v>1308</v>
      </c>
      <c r="G255" s="218" t="s">
        <v>190</v>
      </c>
      <c r="H255" s="219">
        <v>15.32</v>
      </c>
      <c r="I255" s="220"/>
      <c r="J255" s="221">
        <f>ROUND(I255*H255,2)</f>
        <v>0</v>
      </c>
      <c r="K255" s="217" t="s">
        <v>191</v>
      </c>
      <c r="L255" s="47"/>
      <c r="M255" s="222" t="s">
        <v>19</v>
      </c>
      <c r="N255" s="223" t="s">
        <v>40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148</v>
      </c>
      <c r="AT255" s="226" t="s">
        <v>129</v>
      </c>
      <c r="AU255" s="226" t="s">
        <v>79</v>
      </c>
      <c r="AY255" s="20" t="s">
        <v>126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77</v>
      </c>
      <c r="BK255" s="227">
        <f>ROUND(I255*H255,2)</f>
        <v>0</v>
      </c>
      <c r="BL255" s="20" t="s">
        <v>148</v>
      </c>
      <c r="BM255" s="226" t="s">
        <v>1309</v>
      </c>
    </row>
    <row r="256" s="2" customFormat="1">
      <c r="A256" s="41"/>
      <c r="B256" s="42"/>
      <c r="C256" s="43"/>
      <c r="D256" s="237" t="s">
        <v>193</v>
      </c>
      <c r="E256" s="43"/>
      <c r="F256" s="238" t="s">
        <v>1310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193</v>
      </c>
      <c r="AU256" s="20" t="s">
        <v>79</v>
      </c>
    </row>
    <row r="257" s="13" customFormat="1">
      <c r="A257" s="13"/>
      <c r="B257" s="239"/>
      <c r="C257" s="240"/>
      <c r="D257" s="228" t="s">
        <v>195</v>
      </c>
      <c r="E257" s="241" t="s">
        <v>19</v>
      </c>
      <c r="F257" s="242" t="s">
        <v>1311</v>
      </c>
      <c r="G257" s="240"/>
      <c r="H257" s="243">
        <v>15.32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195</v>
      </c>
      <c r="AU257" s="249" t="s">
        <v>79</v>
      </c>
      <c r="AV257" s="13" t="s">
        <v>79</v>
      </c>
      <c r="AW257" s="13" t="s">
        <v>31</v>
      </c>
      <c r="AX257" s="13" t="s">
        <v>77</v>
      </c>
      <c r="AY257" s="249" t="s">
        <v>126</v>
      </c>
    </row>
    <row r="258" s="12" customFormat="1" ht="22.8" customHeight="1">
      <c r="A258" s="12"/>
      <c r="B258" s="199"/>
      <c r="C258" s="200"/>
      <c r="D258" s="201" t="s">
        <v>68</v>
      </c>
      <c r="E258" s="213" t="s">
        <v>125</v>
      </c>
      <c r="F258" s="213" t="s">
        <v>495</v>
      </c>
      <c r="G258" s="200"/>
      <c r="H258" s="200"/>
      <c r="I258" s="203"/>
      <c r="J258" s="214">
        <f>BK258</f>
        <v>0</v>
      </c>
      <c r="K258" s="200"/>
      <c r="L258" s="205"/>
      <c r="M258" s="206"/>
      <c r="N258" s="207"/>
      <c r="O258" s="207"/>
      <c r="P258" s="208">
        <f>SUM(P259:P300)</f>
        <v>0</v>
      </c>
      <c r="Q258" s="207"/>
      <c r="R258" s="208">
        <f>SUM(R259:R300)</f>
        <v>181.55250199999998</v>
      </c>
      <c r="S258" s="207"/>
      <c r="T258" s="209">
        <f>SUM(T259:T300)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0" t="s">
        <v>77</v>
      </c>
      <c r="AT258" s="211" t="s">
        <v>68</v>
      </c>
      <c r="AU258" s="211" t="s">
        <v>77</v>
      </c>
      <c r="AY258" s="210" t="s">
        <v>126</v>
      </c>
      <c r="BK258" s="212">
        <f>SUM(BK259:BK300)</f>
        <v>0</v>
      </c>
    </row>
    <row r="259" s="2" customFormat="1" ht="33" customHeight="1">
      <c r="A259" s="41"/>
      <c r="B259" s="42"/>
      <c r="C259" s="215" t="s">
        <v>426</v>
      </c>
      <c r="D259" s="215" t="s">
        <v>129</v>
      </c>
      <c r="E259" s="216" t="s">
        <v>1312</v>
      </c>
      <c r="F259" s="217" t="s">
        <v>1313</v>
      </c>
      <c r="G259" s="218" t="s">
        <v>190</v>
      </c>
      <c r="H259" s="219">
        <v>898.5</v>
      </c>
      <c r="I259" s="220"/>
      <c r="J259" s="221">
        <f>ROUND(I259*H259,2)</f>
        <v>0</v>
      </c>
      <c r="K259" s="217" t="s">
        <v>191</v>
      </c>
      <c r="L259" s="47"/>
      <c r="M259" s="222" t="s">
        <v>19</v>
      </c>
      <c r="N259" s="223" t="s">
        <v>40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148</v>
      </c>
      <c r="AT259" s="226" t="s">
        <v>129</v>
      </c>
      <c r="AU259" s="226" t="s">
        <v>79</v>
      </c>
      <c r="AY259" s="20" t="s">
        <v>126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77</v>
      </c>
      <c r="BK259" s="227">
        <f>ROUND(I259*H259,2)</f>
        <v>0</v>
      </c>
      <c r="BL259" s="20" t="s">
        <v>148</v>
      </c>
      <c r="BM259" s="226" t="s">
        <v>1314</v>
      </c>
    </row>
    <row r="260" s="2" customFormat="1">
      <c r="A260" s="41"/>
      <c r="B260" s="42"/>
      <c r="C260" s="43"/>
      <c r="D260" s="237" t="s">
        <v>193</v>
      </c>
      <c r="E260" s="43"/>
      <c r="F260" s="238" t="s">
        <v>1315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193</v>
      </c>
      <c r="AU260" s="20" t="s">
        <v>79</v>
      </c>
    </row>
    <row r="261" s="13" customFormat="1">
      <c r="A261" s="13"/>
      <c r="B261" s="239"/>
      <c r="C261" s="240"/>
      <c r="D261" s="228" t="s">
        <v>195</v>
      </c>
      <c r="E261" s="241" t="s">
        <v>19</v>
      </c>
      <c r="F261" s="242" t="s">
        <v>1316</v>
      </c>
      <c r="G261" s="240"/>
      <c r="H261" s="243">
        <v>811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195</v>
      </c>
      <c r="AU261" s="249" t="s">
        <v>79</v>
      </c>
      <c r="AV261" s="13" t="s">
        <v>79</v>
      </c>
      <c r="AW261" s="13" t="s">
        <v>31</v>
      </c>
      <c r="AX261" s="13" t="s">
        <v>69</v>
      </c>
      <c r="AY261" s="249" t="s">
        <v>126</v>
      </c>
    </row>
    <row r="262" s="13" customFormat="1">
      <c r="A262" s="13"/>
      <c r="B262" s="239"/>
      <c r="C262" s="240"/>
      <c r="D262" s="228" t="s">
        <v>195</v>
      </c>
      <c r="E262" s="241" t="s">
        <v>19</v>
      </c>
      <c r="F262" s="242" t="s">
        <v>1317</v>
      </c>
      <c r="G262" s="240"/>
      <c r="H262" s="243">
        <v>87.5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195</v>
      </c>
      <c r="AU262" s="249" t="s">
        <v>79</v>
      </c>
      <c r="AV262" s="13" t="s">
        <v>79</v>
      </c>
      <c r="AW262" s="13" t="s">
        <v>31</v>
      </c>
      <c r="AX262" s="13" t="s">
        <v>69</v>
      </c>
      <c r="AY262" s="249" t="s">
        <v>126</v>
      </c>
    </row>
    <row r="263" s="15" customFormat="1">
      <c r="A263" s="15"/>
      <c r="B263" s="260"/>
      <c r="C263" s="261"/>
      <c r="D263" s="228" t="s">
        <v>195</v>
      </c>
      <c r="E263" s="262" t="s">
        <v>19</v>
      </c>
      <c r="F263" s="263" t="s">
        <v>204</v>
      </c>
      <c r="G263" s="261"/>
      <c r="H263" s="264">
        <v>898.5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0" t="s">
        <v>195</v>
      </c>
      <c r="AU263" s="270" t="s">
        <v>79</v>
      </c>
      <c r="AV263" s="15" t="s">
        <v>148</v>
      </c>
      <c r="AW263" s="15" t="s">
        <v>31</v>
      </c>
      <c r="AX263" s="15" t="s">
        <v>77</v>
      </c>
      <c r="AY263" s="270" t="s">
        <v>126</v>
      </c>
    </row>
    <row r="264" s="2" customFormat="1" ht="24.15" customHeight="1">
      <c r="A264" s="41"/>
      <c r="B264" s="42"/>
      <c r="C264" s="215" t="s">
        <v>432</v>
      </c>
      <c r="D264" s="215" t="s">
        <v>129</v>
      </c>
      <c r="E264" s="216" t="s">
        <v>541</v>
      </c>
      <c r="F264" s="217" t="s">
        <v>542</v>
      </c>
      <c r="G264" s="218" t="s">
        <v>258</v>
      </c>
      <c r="H264" s="219">
        <v>21.875</v>
      </c>
      <c r="I264" s="220"/>
      <c r="J264" s="221">
        <f>ROUND(I264*H264,2)</f>
        <v>0</v>
      </c>
      <c r="K264" s="217" t="s">
        <v>191</v>
      </c>
      <c r="L264" s="47"/>
      <c r="M264" s="222" t="s">
        <v>19</v>
      </c>
      <c r="N264" s="223" t="s">
        <v>40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148</v>
      </c>
      <c r="AT264" s="226" t="s">
        <v>129</v>
      </c>
      <c r="AU264" s="226" t="s">
        <v>79</v>
      </c>
      <c r="AY264" s="20" t="s">
        <v>126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77</v>
      </c>
      <c r="BK264" s="227">
        <f>ROUND(I264*H264,2)</f>
        <v>0</v>
      </c>
      <c r="BL264" s="20" t="s">
        <v>148</v>
      </c>
      <c r="BM264" s="226" t="s">
        <v>1318</v>
      </c>
    </row>
    <row r="265" s="2" customFormat="1">
      <c r="A265" s="41"/>
      <c r="B265" s="42"/>
      <c r="C265" s="43"/>
      <c r="D265" s="237" t="s">
        <v>193</v>
      </c>
      <c r="E265" s="43"/>
      <c r="F265" s="238" t="s">
        <v>544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193</v>
      </c>
      <c r="AU265" s="20" t="s">
        <v>79</v>
      </c>
    </row>
    <row r="266" s="13" customFormat="1">
      <c r="A266" s="13"/>
      <c r="B266" s="239"/>
      <c r="C266" s="240"/>
      <c r="D266" s="228" t="s">
        <v>195</v>
      </c>
      <c r="E266" s="241" t="s">
        <v>19</v>
      </c>
      <c r="F266" s="242" t="s">
        <v>1319</v>
      </c>
      <c r="G266" s="240"/>
      <c r="H266" s="243">
        <v>21.875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195</v>
      </c>
      <c r="AU266" s="249" t="s">
        <v>79</v>
      </c>
      <c r="AV266" s="13" t="s">
        <v>79</v>
      </c>
      <c r="AW266" s="13" t="s">
        <v>31</v>
      </c>
      <c r="AX266" s="13" t="s">
        <v>77</v>
      </c>
      <c r="AY266" s="249" t="s">
        <v>126</v>
      </c>
    </row>
    <row r="267" s="2" customFormat="1" ht="78" customHeight="1">
      <c r="A267" s="41"/>
      <c r="B267" s="42"/>
      <c r="C267" s="215" t="s">
        <v>437</v>
      </c>
      <c r="D267" s="215" t="s">
        <v>129</v>
      </c>
      <c r="E267" s="216" t="s">
        <v>1320</v>
      </c>
      <c r="F267" s="217" t="s">
        <v>1321</v>
      </c>
      <c r="G267" s="218" t="s">
        <v>190</v>
      </c>
      <c r="H267" s="219">
        <v>811</v>
      </c>
      <c r="I267" s="220"/>
      <c r="J267" s="221">
        <f>ROUND(I267*H267,2)</f>
        <v>0</v>
      </c>
      <c r="K267" s="217" t="s">
        <v>191</v>
      </c>
      <c r="L267" s="47"/>
      <c r="M267" s="222" t="s">
        <v>19</v>
      </c>
      <c r="N267" s="223" t="s">
        <v>40</v>
      </c>
      <c r="O267" s="87"/>
      <c r="P267" s="224">
        <f>O267*H267</f>
        <v>0</v>
      </c>
      <c r="Q267" s="224">
        <v>0.089219999999999994</v>
      </c>
      <c r="R267" s="224">
        <f>Q267*H267</f>
        <v>72.357419999999991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148</v>
      </c>
      <c r="AT267" s="226" t="s">
        <v>129</v>
      </c>
      <c r="AU267" s="226" t="s">
        <v>79</v>
      </c>
      <c r="AY267" s="20" t="s">
        <v>126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77</v>
      </c>
      <c r="BK267" s="227">
        <f>ROUND(I267*H267,2)</f>
        <v>0</v>
      </c>
      <c r="BL267" s="20" t="s">
        <v>148</v>
      </c>
      <c r="BM267" s="226" t="s">
        <v>1322</v>
      </c>
    </row>
    <row r="268" s="2" customFormat="1">
      <c r="A268" s="41"/>
      <c r="B268" s="42"/>
      <c r="C268" s="43"/>
      <c r="D268" s="237" t="s">
        <v>193</v>
      </c>
      <c r="E268" s="43"/>
      <c r="F268" s="238" t="s">
        <v>1323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193</v>
      </c>
      <c r="AU268" s="20" t="s">
        <v>79</v>
      </c>
    </row>
    <row r="269" s="2" customFormat="1" ht="24.15" customHeight="1">
      <c r="A269" s="41"/>
      <c r="B269" s="42"/>
      <c r="C269" s="282" t="s">
        <v>442</v>
      </c>
      <c r="D269" s="282" t="s">
        <v>361</v>
      </c>
      <c r="E269" s="283" t="s">
        <v>1324</v>
      </c>
      <c r="F269" s="284" t="s">
        <v>1325</v>
      </c>
      <c r="G269" s="285" t="s">
        <v>190</v>
      </c>
      <c r="H269" s="286">
        <v>707.37</v>
      </c>
      <c r="I269" s="287"/>
      <c r="J269" s="288">
        <f>ROUND(I269*H269,2)</f>
        <v>0</v>
      </c>
      <c r="K269" s="284" t="s">
        <v>191</v>
      </c>
      <c r="L269" s="289"/>
      <c r="M269" s="290" t="s">
        <v>19</v>
      </c>
      <c r="N269" s="291" t="s">
        <v>40</v>
      </c>
      <c r="O269" s="87"/>
      <c r="P269" s="224">
        <f>O269*H269</f>
        <v>0</v>
      </c>
      <c r="Q269" s="224">
        <v>0.13200000000000001</v>
      </c>
      <c r="R269" s="224">
        <f>Q269*H269</f>
        <v>93.372840000000011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230</v>
      </c>
      <c r="AT269" s="226" t="s">
        <v>361</v>
      </c>
      <c r="AU269" s="226" t="s">
        <v>79</v>
      </c>
      <c r="AY269" s="20" t="s">
        <v>126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77</v>
      </c>
      <c r="BK269" s="227">
        <f>ROUND(I269*H269,2)</f>
        <v>0</v>
      </c>
      <c r="BL269" s="20" t="s">
        <v>148</v>
      </c>
      <c r="BM269" s="226" t="s">
        <v>1326</v>
      </c>
    </row>
    <row r="270" s="14" customFormat="1">
      <c r="A270" s="14"/>
      <c r="B270" s="250"/>
      <c r="C270" s="251"/>
      <c r="D270" s="228" t="s">
        <v>195</v>
      </c>
      <c r="E270" s="252" t="s">
        <v>19</v>
      </c>
      <c r="F270" s="253" t="s">
        <v>1327</v>
      </c>
      <c r="G270" s="251"/>
      <c r="H270" s="252" t="s">
        <v>19</v>
      </c>
      <c r="I270" s="254"/>
      <c r="J270" s="251"/>
      <c r="K270" s="251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195</v>
      </c>
      <c r="AU270" s="259" t="s">
        <v>79</v>
      </c>
      <c r="AV270" s="14" t="s">
        <v>77</v>
      </c>
      <c r="AW270" s="14" t="s">
        <v>31</v>
      </c>
      <c r="AX270" s="14" t="s">
        <v>69</v>
      </c>
      <c r="AY270" s="259" t="s">
        <v>126</v>
      </c>
    </row>
    <row r="271" s="13" customFormat="1">
      <c r="A271" s="13"/>
      <c r="B271" s="239"/>
      <c r="C271" s="240"/>
      <c r="D271" s="228" t="s">
        <v>195</v>
      </c>
      <c r="E271" s="241" t="s">
        <v>19</v>
      </c>
      <c r="F271" s="242" t="s">
        <v>1328</v>
      </c>
      <c r="G271" s="240"/>
      <c r="H271" s="243">
        <v>366.5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195</v>
      </c>
      <c r="AU271" s="249" t="s">
        <v>79</v>
      </c>
      <c r="AV271" s="13" t="s">
        <v>79</v>
      </c>
      <c r="AW271" s="13" t="s">
        <v>31</v>
      </c>
      <c r="AX271" s="13" t="s">
        <v>69</v>
      </c>
      <c r="AY271" s="249" t="s">
        <v>126</v>
      </c>
    </row>
    <row r="272" s="13" customFormat="1">
      <c r="A272" s="13"/>
      <c r="B272" s="239"/>
      <c r="C272" s="240"/>
      <c r="D272" s="228" t="s">
        <v>195</v>
      </c>
      <c r="E272" s="241" t="s">
        <v>19</v>
      </c>
      <c r="F272" s="242" t="s">
        <v>1329</v>
      </c>
      <c r="G272" s="240"/>
      <c r="H272" s="243">
        <v>327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195</v>
      </c>
      <c r="AU272" s="249" t="s">
        <v>79</v>
      </c>
      <c r="AV272" s="13" t="s">
        <v>79</v>
      </c>
      <c r="AW272" s="13" t="s">
        <v>31</v>
      </c>
      <c r="AX272" s="13" t="s">
        <v>69</v>
      </c>
      <c r="AY272" s="249" t="s">
        <v>126</v>
      </c>
    </row>
    <row r="273" s="15" customFormat="1">
      <c r="A273" s="15"/>
      <c r="B273" s="260"/>
      <c r="C273" s="261"/>
      <c r="D273" s="228" t="s">
        <v>195</v>
      </c>
      <c r="E273" s="262" t="s">
        <v>19</v>
      </c>
      <c r="F273" s="263" t="s">
        <v>204</v>
      </c>
      <c r="G273" s="261"/>
      <c r="H273" s="264">
        <v>693.5</v>
      </c>
      <c r="I273" s="265"/>
      <c r="J273" s="261"/>
      <c r="K273" s="261"/>
      <c r="L273" s="266"/>
      <c r="M273" s="267"/>
      <c r="N273" s="268"/>
      <c r="O273" s="268"/>
      <c r="P273" s="268"/>
      <c r="Q273" s="268"/>
      <c r="R273" s="268"/>
      <c r="S273" s="268"/>
      <c r="T273" s="26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0" t="s">
        <v>195</v>
      </c>
      <c r="AU273" s="270" t="s">
        <v>79</v>
      </c>
      <c r="AV273" s="15" t="s">
        <v>148</v>
      </c>
      <c r="AW273" s="15" t="s">
        <v>31</v>
      </c>
      <c r="AX273" s="15" t="s">
        <v>77</v>
      </c>
      <c r="AY273" s="270" t="s">
        <v>126</v>
      </c>
    </row>
    <row r="274" s="13" customFormat="1">
      <c r="A274" s="13"/>
      <c r="B274" s="239"/>
      <c r="C274" s="240"/>
      <c r="D274" s="228" t="s">
        <v>195</v>
      </c>
      <c r="E274" s="240"/>
      <c r="F274" s="242" t="s">
        <v>1330</v>
      </c>
      <c r="G274" s="240"/>
      <c r="H274" s="243">
        <v>707.37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195</v>
      </c>
      <c r="AU274" s="249" t="s">
        <v>79</v>
      </c>
      <c r="AV274" s="13" t="s">
        <v>79</v>
      </c>
      <c r="AW274" s="13" t="s">
        <v>4</v>
      </c>
      <c r="AX274" s="13" t="s">
        <v>77</v>
      </c>
      <c r="AY274" s="249" t="s">
        <v>126</v>
      </c>
    </row>
    <row r="275" s="2" customFormat="1" ht="24.15" customHeight="1">
      <c r="A275" s="41"/>
      <c r="B275" s="42"/>
      <c r="C275" s="282" t="s">
        <v>448</v>
      </c>
      <c r="D275" s="282" t="s">
        <v>361</v>
      </c>
      <c r="E275" s="283" t="s">
        <v>591</v>
      </c>
      <c r="F275" s="284" t="s">
        <v>592</v>
      </c>
      <c r="G275" s="285" t="s">
        <v>190</v>
      </c>
      <c r="H275" s="286">
        <v>31.620999999999999</v>
      </c>
      <c r="I275" s="287"/>
      <c r="J275" s="288">
        <f>ROUND(I275*H275,2)</f>
        <v>0</v>
      </c>
      <c r="K275" s="284" t="s">
        <v>191</v>
      </c>
      <c r="L275" s="289"/>
      <c r="M275" s="290" t="s">
        <v>19</v>
      </c>
      <c r="N275" s="291" t="s">
        <v>40</v>
      </c>
      <c r="O275" s="87"/>
      <c r="P275" s="224">
        <f>O275*H275</f>
        <v>0</v>
      </c>
      <c r="Q275" s="224">
        <v>0.13200000000000001</v>
      </c>
      <c r="R275" s="224">
        <f>Q275*H275</f>
        <v>4.173972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230</v>
      </c>
      <c r="AT275" s="226" t="s">
        <v>361</v>
      </c>
      <c r="AU275" s="226" t="s">
        <v>79</v>
      </c>
      <c r="AY275" s="20" t="s">
        <v>126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77</v>
      </c>
      <c r="BK275" s="227">
        <f>ROUND(I275*H275,2)</f>
        <v>0</v>
      </c>
      <c r="BL275" s="20" t="s">
        <v>148</v>
      </c>
      <c r="BM275" s="226" t="s">
        <v>1331</v>
      </c>
    </row>
    <row r="276" s="14" customFormat="1">
      <c r="A276" s="14"/>
      <c r="B276" s="250"/>
      <c r="C276" s="251"/>
      <c r="D276" s="228" t="s">
        <v>195</v>
      </c>
      <c r="E276" s="252" t="s">
        <v>19</v>
      </c>
      <c r="F276" s="253" t="s">
        <v>1332</v>
      </c>
      <c r="G276" s="251"/>
      <c r="H276" s="252" t="s">
        <v>19</v>
      </c>
      <c r="I276" s="254"/>
      <c r="J276" s="251"/>
      <c r="K276" s="251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195</v>
      </c>
      <c r="AU276" s="259" t="s">
        <v>79</v>
      </c>
      <c r="AV276" s="14" t="s">
        <v>77</v>
      </c>
      <c r="AW276" s="14" t="s">
        <v>31</v>
      </c>
      <c r="AX276" s="14" t="s">
        <v>69</v>
      </c>
      <c r="AY276" s="259" t="s">
        <v>126</v>
      </c>
    </row>
    <row r="277" s="13" customFormat="1">
      <c r="A277" s="13"/>
      <c r="B277" s="239"/>
      <c r="C277" s="240"/>
      <c r="D277" s="228" t="s">
        <v>195</v>
      </c>
      <c r="E277" s="241" t="s">
        <v>19</v>
      </c>
      <c r="F277" s="242" t="s">
        <v>1333</v>
      </c>
      <c r="G277" s="240"/>
      <c r="H277" s="243">
        <v>14.800000000000001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195</v>
      </c>
      <c r="AU277" s="249" t="s">
        <v>79</v>
      </c>
      <c r="AV277" s="13" t="s">
        <v>79</v>
      </c>
      <c r="AW277" s="13" t="s">
        <v>31</v>
      </c>
      <c r="AX277" s="13" t="s">
        <v>69</v>
      </c>
      <c r="AY277" s="249" t="s">
        <v>126</v>
      </c>
    </row>
    <row r="278" s="13" customFormat="1">
      <c r="A278" s="13"/>
      <c r="B278" s="239"/>
      <c r="C278" s="240"/>
      <c r="D278" s="228" t="s">
        <v>195</v>
      </c>
      <c r="E278" s="241" t="s">
        <v>19</v>
      </c>
      <c r="F278" s="242" t="s">
        <v>1334</v>
      </c>
      <c r="G278" s="240"/>
      <c r="H278" s="243">
        <v>15.9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195</v>
      </c>
      <c r="AU278" s="249" t="s">
        <v>79</v>
      </c>
      <c r="AV278" s="13" t="s">
        <v>79</v>
      </c>
      <c r="AW278" s="13" t="s">
        <v>31</v>
      </c>
      <c r="AX278" s="13" t="s">
        <v>69</v>
      </c>
      <c r="AY278" s="249" t="s">
        <v>126</v>
      </c>
    </row>
    <row r="279" s="15" customFormat="1">
      <c r="A279" s="15"/>
      <c r="B279" s="260"/>
      <c r="C279" s="261"/>
      <c r="D279" s="228" t="s">
        <v>195</v>
      </c>
      <c r="E279" s="262" t="s">
        <v>19</v>
      </c>
      <c r="F279" s="263" t="s">
        <v>204</v>
      </c>
      <c r="G279" s="261"/>
      <c r="H279" s="264">
        <v>30.699999999999999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0" t="s">
        <v>195</v>
      </c>
      <c r="AU279" s="270" t="s">
        <v>79</v>
      </c>
      <c r="AV279" s="15" t="s">
        <v>148</v>
      </c>
      <c r="AW279" s="15" t="s">
        <v>31</v>
      </c>
      <c r="AX279" s="15" t="s">
        <v>77</v>
      </c>
      <c r="AY279" s="270" t="s">
        <v>126</v>
      </c>
    </row>
    <row r="280" s="13" customFormat="1">
      <c r="A280" s="13"/>
      <c r="B280" s="239"/>
      <c r="C280" s="240"/>
      <c r="D280" s="228" t="s">
        <v>195</v>
      </c>
      <c r="E280" s="240"/>
      <c r="F280" s="242" t="s">
        <v>1335</v>
      </c>
      <c r="G280" s="240"/>
      <c r="H280" s="243">
        <v>31.620999999999999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195</v>
      </c>
      <c r="AU280" s="249" t="s">
        <v>79</v>
      </c>
      <c r="AV280" s="13" t="s">
        <v>79</v>
      </c>
      <c r="AW280" s="13" t="s">
        <v>4</v>
      </c>
      <c r="AX280" s="13" t="s">
        <v>77</v>
      </c>
      <c r="AY280" s="249" t="s">
        <v>126</v>
      </c>
    </row>
    <row r="281" s="2" customFormat="1" ht="24.15" customHeight="1">
      <c r="A281" s="41"/>
      <c r="B281" s="42"/>
      <c r="C281" s="282" t="s">
        <v>454</v>
      </c>
      <c r="D281" s="282" t="s">
        <v>361</v>
      </c>
      <c r="E281" s="283" t="s">
        <v>597</v>
      </c>
      <c r="F281" s="284" t="s">
        <v>598</v>
      </c>
      <c r="G281" s="285" t="s">
        <v>190</v>
      </c>
      <c r="H281" s="286">
        <v>37.698</v>
      </c>
      <c r="I281" s="287"/>
      <c r="J281" s="288">
        <f>ROUND(I281*H281,2)</f>
        <v>0</v>
      </c>
      <c r="K281" s="284" t="s">
        <v>191</v>
      </c>
      <c r="L281" s="289"/>
      <c r="M281" s="290" t="s">
        <v>19</v>
      </c>
      <c r="N281" s="291" t="s">
        <v>40</v>
      </c>
      <c r="O281" s="87"/>
      <c r="P281" s="224">
        <f>O281*H281</f>
        <v>0</v>
      </c>
      <c r="Q281" s="224">
        <v>0.13100000000000001</v>
      </c>
      <c r="R281" s="224">
        <f>Q281*H281</f>
        <v>4.9384380000000005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230</v>
      </c>
      <c r="AT281" s="226" t="s">
        <v>361</v>
      </c>
      <c r="AU281" s="226" t="s">
        <v>79</v>
      </c>
      <c r="AY281" s="20" t="s">
        <v>126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77</v>
      </c>
      <c r="BK281" s="227">
        <f>ROUND(I281*H281,2)</f>
        <v>0</v>
      </c>
      <c r="BL281" s="20" t="s">
        <v>148</v>
      </c>
      <c r="BM281" s="226" t="s">
        <v>1336</v>
      </c>
    </row>
    <row r="282" s="14" customFormat="1">
      <c r="A282" s="14"/>
      <c r="B282" s="250"/>
      <c r="C282" s="251"/>
      <c r="D282" s="228" t="s">
        <v>195</v>
      </c>
      <c r="E282" s="252" t="s">
        <v>19</v>
      </c>
      <c r="F282" s="253" t="s">
        <v>1337</v>
      </c>
      <c r="G282" s="251"/>
      <c r="H282" s="252" t="s">
        <v>19</v>
      </c>
      <c r="I282" s="254"/>
      <c r="J282" s="251"/>
      <c r="K282" s="251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195</v>
      </c>
      <c r="AU282" s="259" t="s">
        <v>79</v>
      </c>
      <c r="AV282" s="14" t="s">
        <v>77</v>
      </c>
      <c r="AW282" s="14" t="s">
        <v>31</v>
      </c>
      <c r="AX282" s="14" t="s">
        <v>69</v>
      </c>
      <c r="AY282" s="259" t="s">
        <v>126</v>
      </c>
    </row>
    <row r="283" s="13" customFormat="1">
      <c r="A283" s="13"/>
      <c r="B283" s="239"/>
      <c r="C283" s="240"/>
      <c r="D283" s="228" t="s">
        <v>195</v>
      </c>
      <c r="E283" s="241" t="s">
        <v>19</v>
      </c>
      <c r="F283" s="242" t="s">
        <v>1338</v>
      </c>
      <c r="G283" s="240"/>
      <c r="H283" s="243">
        <v>16.399999999999999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195</v>
      </c>
      <c r="AU283" s="249" t="s">
        <v>79</v>
      </c>
      <c r="AV283" s="13" t="s">
        <v>79</v>
      </c>
      <c r="AW283" s="13" t="s">
        <v>31</v>
      </c>
      <c r="AX283" s="13" t="s">
        <v>69</v>
      </c>
      <c r="AY283" s="249" t="s">
        <v>126</v>
      </c>
    </row>
    <row r="284" s="13" customFormat="1">
      <c r="A284" s="13"/>
      <c r="B284" s="239"/>
      <c r="C284" s="240"/>
      <c r="D284" s="228" t="s">
        <v>195</v>
      </c>
      <c r="E284" s="241" t="s">
        <v>19</v>
      </c>
      <c r="F284" s="242" t="s">
        <v>1339</v>
      </c>
      <c r="G284" s="240"/>
      <c r="H284" s="243">
        <v>20.199999999999999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195</v>
      </c>
      <c r="AU284" s="249" t="s">
        <v>79</v>
      </c>
      <c r="AV284" s="13" t="s">
        <v>79</v>
      </c>
      <c r="AW284" s="13" t="s">
        <v>31</v>
      </c>
      <c r="AX284" s="13" t="s">
        <v>69</v>
      </c>
      <c r="AY284" s="249" t="s">
        <v>126</v>
      </c>
    </row>
    <row r="285" s="15" customFormat="1">
      <c r="A285" s="15"/>
      <c r="B285" s="260"/>
      <c r="C285" s="261"/>
      <c r="D285" s="228" t="s">
        <v>195</v>
      </c>
      <c r="E285" s="262" t="s">
        <v>19</v>
      </c>
      <c r="F285" s="263" t="s">
        <v>204</v>
      </c>
      <c r="G285" s="261"/>
      <c r="H285" s="264">
        <v>36.600000000000001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195</v>
      </c>
      <c r="AU285" s="270" t="s">
        <v>79</v>
      </c>
      <c r="AV285" s="15" t="s">
        <v>148</v>
      </c>
      <c r="AW285" s="15" t="s">
        <v>31</v>
      </c>
      <c r="AX285" s="15" t="s">
        <v>77</v>
      </c>
      <c r="AY285" s="270" t="s">
        <v>126</v>
      </c>
    </row>
    <row r="286" s="13" customFormat="1">
      <c r="A286" s="13"/>
      <c r="B286" s="239"/>
      <c r="C286" s="240"/>
      <c r="D286" s="228" t="s">
        <v>195</v>
      </c>
      <c r="E286" s="240"/>
      <c r="F286" s="242" t="s">
        <v>1340</v>
      </c>
      <c r="G286" s="240"/>
      <c r="H286" s="243">
        <v>37.698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195</v>
      </c>
      <c r="AU286" s="249" t="s">
        <v>79</v>
      </c>
      <c r="AV286" s="13" t="s">
        <v>79</v>
      </c>
      <c r="AW286" s="13" t="s">
        <v>4</v>
      </c>
      <c r="AX286" s="13" t="s">
        <v>77</v>
      </c>
      <c r="AY286" s="249" t="s">
        <v>126</v>
      </c>
    </row>
    <row r="287" s="2" customFormat="1" ht="24.15" customHeight="1">
      <c r="A287" s="41"/>
      <c r="B287" s="42"/>
      <c r="C287" s="282" t="s">
        <v>459</v>
      </c>
      <c r="D287" s="282" t="s">
        <v>361</v>
      </c>
      <c r="E287" s="283" t="s">
        <v>1341</v>
      </c>
      <c r="F287" s="284" t="s">
        <v>1342</v>
      </c>
      <c r="G287" s="285" t="s">
        <v>190</v>
      </c>
      <c r="H287" s="286">
        <v>28.84</v>
      </c>
      <c r="I287" s="287"/>
      <c r="J287" s="288">
        <f>ROUND(I287*H287,2)</f>
        <v>0</v>
      </c>
      <c r="K287" s="284" t="s">
        <v>191</v>
      </c>
      <c r="L287" s="289"/>
      <c r="M287" s="290" t="s">
        <v>19</v>
      </c>
      <c r="N287" s="291" t="s">
        <v>40</v>
      </c>
      <c r="O287" s="87"/>
      <c r="P287" s="224">
        <f>O287*H287</f>
        <v>0</v>
      </c>
      <c r="Q287" s="224">
        <v>0.128</v>
      </c>
      <c r="R287" s="224">
        <f>Q287*H287</f>
        <v>3.6915200000000001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230</v>
      </c>
      <c r="AT287" s="226" t="s">
        <v>361</v>
      </c>
      <c r="AU287" s="226" t="s">
        <v>79</v>
      </c>
      <c r="AY287" s="20" t="s">
        <v>126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77</v>
      </c>
      <c r="BK287" s="227">
        <f>ROUND(I287*H287,2)</f>
        <v>0</v>
      </c>
      <c r="BL287" s="20" t="s">
        <v>148</v>
      </c>
      <c r="BM287" s="226" t="s">
        <v>1343</v>
      </c>
    </row>
    <row r="288" s="14" customFormat="1">
      <c r="A288" s="14"/>
      <c r="B288" s="250"/>
      <c r="C288" s="251"/>
      <c r="D288" s="228" t="s">
        <v>195</v>
      </c>
      <c r="E288" s="252" t="s">
        <v>19</v>
      </c>
      <c r="F288" s="253" t="s">
        <v>1344</v>
      </c>
      <c r="G288" s="251"/>
      <c r="H288" s="252" t="s">
        <v>19</v>
      </c>
      <c r="I288" s="254"/>
      <c r="J288" s="251"/>
      <c r="K288" s="251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195</v>
      </c>
      <c r="AU288" s="259" t="s">
        <v>79</v>
      </c>
      <c r="AV288" s="14" t="s">
        <v>77</v>
      </c>
      <c r="AW288" s="14" t="s">
        <v>31</v>
      </c>
      <c r="AX288" s="14" t="s">
        <v>69</v>
      </c>
      <c r="AY288" s="259" t="s">
        <v>126</v>
      </c>
    </row>
    <row r="289" s="13" customFormat="1">
      <c r="A289" s="13"/>
      <c r="B289" s="239"/>
      <c r="C289" s="240"/>
      <c r="D289" s="228" t="s">
        <v>195</v>
      </c>
      <c r="E289" s="241" t="s">
        <v>19</v>
      </c>
      <c r="F289" s="242" t="s">
        <v>1345</v>
      </c>
      <c r="G289" s="240"/>
      <c r="H289" s="243">
        <v>28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195</v>
      </c>
      <c r="AU289" s="249" t="s">
        <v>79</v>
      </c>
      <c r="AV289" s="13" t="s">
        <v>79</v>
      </c>
      <c r="AW289" s="13" t="s">
        <v>31</v>
      </c>
      <c r="AX289" s="13" t="s">
        <v>69</v>
      </c>
      <c r="AY289" s="249" t="s">
        <v>126</v>
      </c>
    </row>
    <row r="290" s="15" customFormat="1">
      <c r="A290" s="15"/>
      <c r="B290" s="260"/>
      <c r="C290" s="261"/>
      <c r="D290" s="228" t="s">
        <v>195</v>
      </c>
      <c r="E290" s="262" t="s">
        <v>19</v>
      </c>
      <c r="F290" s="263" t="s">
        <v>204</v>
      </c>
      <c r="G290" s="261"/>
      <c r="H290" s="264">
        <v>28</v>
      </c>
      <c r="I290" s="265"/>
      <c r="J290" s="261"/>
      <c r="K290" s="261"/>
      <c r="L290" s="266"/>
      <c r="M290" s="267"/>
      <c r="N290" s="268"/>
      <c r="O290" s="268"/>
      <c r="P290" s="268"/>
      <c r="Q290" s="268"/>
      <c r="R290" s="268"/>
      <c r="S290" s="268"/>
      <c r="T290" s="269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0" t="s">
        <v>195</v>
      </c>
      <c r="AU290" s="270" t="s">
        <v>79</v>
      </c>
      <c r="AV290" s="15" t="s">
        <v>148</v>
      </c>
      <c r="AW290" s="15" t="s">
        <v>31</v>
      </c>
      <c r="AX290" s="15" t="s">
        <v>77</v>
      </c>
      <c r="AY290" s="270" t="s">
        <v>126</v>
      </c>
    </row>
    <row r="291" s="13" customFormat="1">
      <c r="A291" s="13"/>
      <c r="B291" s="239"/>
      <c r="C291" s="240"/>
      <c r="D291" s="228" t="s">
        <v>195</v>
      </c>
      <c r="E291" s="240"/>
      <c r="F291" s="242" t="s">
        <v>1346</v>
      </c>
      <c r="G291" s="240"/>
      <c r="H291" s="243">
        <v>28.84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195</v>
      </c>
      <c r="AU291" s="249" t="s">
        <v>79</v>
      </c>
      <c r="AV291" s="13" t="s">
        <v>79</v>
      </c>
      <c r="AW291" s="13" t="s">
        <v>4</v>
      </c>
      <c r="AX291" s="13" t="s">
        <v>77</v>
      </c>
      <c r="AY291" s="249" t="s">
        <v>126</v>
      </c>
    </row>
    <row r="292" s="2" customFormat="1" ht="24.15" customHeight="1">
      <c r="A292" s="41"/>
      <c r="B292" s="42"/>
      <c r="C292" s="282" t="s">
        <v>465</v>
      </c>
      <c r="D292" s="282" t="s">
        <v>361</v>
      </c>
      <c r="E292" s="283" t="s">
        <v>1347</v>
      </c>
      <c r="F292" s="284" t="s">
        <v>1348</v>
      </c>
      <c r="G292" s="285" t="s">
        <v>190</v>
      </c>
      <c r="H292" s="286">
        <v>22.866</v>
      </c>
      <c r="I292" s="287"/>
      <c r="J292" s="288">
        <f>ROUND(I292*H292,2)</f>
        <v>0</v>
      </c>
      <c r="K292" s="284" t="s">
        <v>191</v>
      </c>
      <c r="L292" s="289"/>
      <c r="M292" s="290" t="s">
        <v>19</v>
      </c>
      <c r="N292" s="291" t="s">
        <v>40</v>
      </c>
      <c r="O292" s="87"/>
      <c r="P292" s="224">
        <f>O292*H292</f>
        <v>0</v>
      </c>
      <c r="Q292" s="224">
        <v>0.13200000000000001</v>
      </c>
      <c r="R292" s="224">
        <f>Q292*H292</f>
        <v>3.0183119999999999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230</v>
      </c>
      <c r="AT292" s="226" t="s">
        <v>361</v>
      </c>
      <c r="AU292" s="226" t="s">
        <v>79</v>
      </c>
      <c r="AY292" s="20" t="s">
        <v>126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77</v>
      </c>
      <c r="BK292" s="227">
        <f>ROUND(I292*H292,2)</f>
        <v>0</v>
      </c>
      <c r="BL292" s="20" t="s">
        <v>148</v>
      </c>
      <c r="BM292" s="226" t="s">
        <v>1349</v>
      </c>
    </row>
    <row r="293" s="14" customFormat="1">
      <c r="A293" s="14"/>
      <c r="B293" s="250"/>
      <c r="C293" s="251"/>
      <c r="D293" s="228" t="s">
        <v>195</v>
      </c>
      <c r="E293" s="252" t="s">
        <v>19</v>
      </c>
      <c r="F293" s="253" t="s">
        <v>1350</v>
      </c>
      <c r="G293" s="251"/>
      <c r="H293" s="252" t="s">
        <v>19</v>
      </c>
      <c r="I293" s="254"/>
      <c r="J293" s="251"/>
      <c r="K293" s="251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195</v>
      </c>
      <c r="AU293" s="259" t="s">
        <v>79</v>
      </c>
      <c r="AV293" s="14" t="s">
        <v>77</v>
      </c>
      <c r="AW293" s="14" t="s">
        <v>31</v>
      </c>
      <c r="AX293" s="14" t="s">
        <v>69</v>
      </c>
      <c r="AY293" s="259" t="s">
        <v>126</v>
      </c>
    </row>
    <row r="294" s="13" customFormat="1">
      <c r="A294" s="13"/>
      <c r="B294" s="239"/>
      <c r="C294" s="240"/>
      <c r="D294" s="228" t="s">
        <v>195</v>
      </c>
      <c r="E294" s="241" t="s">
        <v>19</v>
      </c>
      <c r="F294" s="242" t="s">
        <v>1351</v>
      </c>
      <c r="G294" s="240"/>
      <c r="H294" s="243">
        <v>11.4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195</v>
      </c>
      <c r="AU294" s="249" t="s">
        <v>79</v>
      </c>
      <c r="AV294" s="13" t="s">
        <v>79</v>
      </c>
      <c r="AW294" s="13" t="s">
        <v>31</v>
      </c>
      <c r="AX294" s="13" t="s">
        <v>69</v>
      </c>
      <c r="AY294" s="249" t="s">
        <v>126</v>
      </c>
    </row>
    <row r="295" s="13" customFormat="1">
      <c r="A295" s="13"/>
      <c r="B295" s="239"/>
      <c r="C295" s="240"/>
      <c r="D295" s="228" t="s">
        <v>195</v>
      </c>
      <c r="E295" s="241" t="s">
        <v>19</v>
      </c>
      <c r="F295" s="242" t="s">
        <v>1352</v>
      </c>
      <c r="G295" s="240"/>
      <c r="H295" s="243">
        <v>10.800000000000001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195</v>
      </c>
      <c r="AU295" s="249" t="s">
        <v>79</v>
      </c>
      <c r="AV295" s="13" t="s">
        <v>79</v>
      </c>
      <c r="AW295" s="13" t="s">
        <v>31</v>
      </c>
      <c r="AX295" s="13" t="s">
        <v>69</v>
      </c>
      <c r="AY295" s="249" t="s">
        <v>126</v>
      </c>
    </row>
    <row r="296" s="15" customFormat="1">
      <c r="A296" s="15"/>
      <c r="B296" s="260"/>
      <c r="C296" s="261"/>
      <c r="D296" s="228" t="s">
        <v>195</v>
      </c>
      <c r="E296" s="262" t="s">
        <v>19</v>
      </c>
      <c r="F296" s="263" t="s">
        <v>204</v>
      </c>
      <c r="G296" s="261"/>
      <c r="H296" s="264">
        <v>22.199999999999999</v>
      </c>
      <c r="I296" s="265"/>
      <c r="J296" s="261"/>
      <c r="K296" s="261"/>
      <c r="L296" s="266"/>
      <c r="M296" s="267"/>
      <c r="N296" s="268"/>
      <c r="O296" s="268"/>
      <c r="P296" s="268"/>
      <c r="Q296" s="268"/>
      <c r="R296" s="268"/>
      <c r="S296" s="268"/>
      <c r="T296" s="269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0" t="s">
        <v>195</v>
      </c>
      <c r="AU296" s="270" t="s">
        <v>79</v>
      </c>
      <c r="AV296" s="15" t="s">
        <v>148</v>
      </c>
      <c r="AW296" s="15" t="s">
        <v>31</v>
      </c>
      <c r="AX296" s="15" t="s">
        <v>77</v>
      </c>
      <c r="AY296" s="270" t="s">
        <v>126</v>
      </c>
    </row>
    <row r="297" s="13" customFormat="1">
      <c r="A297" s="13"/>
      <c r="B297" s="239"/>
      <c r="C297" s="240"/>
      <c r="D297" s="228" t="s">
        <v>195</v>
      </c>
      <c r="E297" s="240"/>
      <c r="F297" s="242" t="s">
        <v>1353</v>
      </c>
      <c r="G297" s="240"/>
      <c r="H297" s="243">
        <v>22.866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195</v>
      </c>
      <c r="AU297" s="249" t="s">
        <v>79</v>
      </c>
      <c r="AV297" s="13" t="s">
        <v>79</v>
      </c>
      <c r="AW297" s="13" t="s">
        <v>4</v>
      </c>
      <c r="AX297" s="13" t="s">
        <v>77</v>
      </c>
      <c r="AY297" s="249" t="s">
        <v>126</v>
      </c>
    </row>
    <row r="298" s="2" customFormat="1" ht="90" customHeight="1">
      <c r="A298" s="41"/>
      <c r="B298" s="42"/>
      <c r="C298" s="215" t="s">
        <v>471</v>
      </c>
      <c r="D298" s="215" t="s">
        <v>129</v>
      </c>
      <c r="E298" s="216" t="s">
        <v>1354</v>
      </c>
      <c r="F298" s="217" t="s">
        <v>1355</v>
      </c>
      <c r="G298" s="218" t="s">
        <v>190</v>
      </c>
      <c r="H298" s="219">
        <v>811</v>
      </c>
      <c r="I298" s="220"/>
      <c r="J298" s="221">
        <f>ROUND(I298*H298,2)</f>
        <v>0</v>
      </c>
      <c r="K298" s="217" t="s">
        <v>191</v>
      </c>
      <c r="L298" s="47"/>
      <c r="M298" s="222" t="s">
        <v>19</v>
      </c>
      <c r="N298" s="223" t="s">
        <v>40</v>
      </c>
      <c r="O298" s="87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148</v>
      </c>
      <c r="AT298" s="226" t="s">
        <v>129</v>
      </c>
      <c r="AU298" s="226" t="s">
        <v>79</v>
      </c>
      <c r="AY298" s="20" t="s">
        <v>126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77</v>
      </c>
      <c r="BK298" s="227">
        <f>ROUND(I298*H298,2)</f>
        <v>0</v>
      </c>
      <c r="BL298" s="20" t="s">
        <v>148</v>
      </c>
      <c r="BM298" s="226" t="s">
        <v>1356</v>
      </c>
    </row>
    <row r="299" s="2" customFormat="1">
      <c r="A299" s="41"/>
      <c r="B299" s="42"/>
      <c r="C299" s="43"/>
      <c r="D299" s="237" t="s">
        <v>193</v>
      </c>
      <c r="E299" s="43"/>
      <c r="F299" s="238" t="s">
        <v>1357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193</v>
      </c>
      <c r="AU299" s="20" t="s">
        <v>79</v>
      </c>
    </row>
    <row r="300" s="13" customFormat="1">
      <c r="A300" s="13"/>
      <c r="B300" s="239"/>
      <c r="C300" s="240"/>
      <c r="D300" s="228" t="s">
        <v>195</v>
      </c>
      <c r="E300" s="241" t="s">
        <v>19</v>
      </c>
      <c r="F300" s="242" t="s">
        <v>1316</v>
      </c>
      <c r="G300" s="240"/>
      <c r="H300" s="243">
        <v>811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195</v>
      </c>
      <c r="AU300" s="249" t="s">
        <v>79</v>
      </c>
      <c r="AV300" s="13" t="s">
        <v>79</v>
      </c>
      <c r="AW300" s="13" t="s">
        <v>31</v>
      </c>
      <c r="AX300" s="13" t="s">
        <v>77</v>
      </c>
      <c r="AY300" s="249" t="s">
        <v>126</v>
      </c>
    </row>
    <row r="301" s="12" customFormat="1" ht="22.8" customHeight="1">
      <c r="A301" s="12"/>
      <c r="B301" s="199"/>
      <c r="C301" s="200"/>
      <c r="D301" s="201" t="s">
        <v>68</v>
      </c>
      <c r="E301" s="213" t="s">
        <v>230</v>
      </c>
      <c r="F301" s="213" t="s">
        <v>619</v>
      </c>
      <c r="G301" s="200"/>
      <c r="H301" s="200"/>
      <c r="I301" s="203"/>
      <c r="J301" s="214">
        <f>BK301</f>
        <v>0</v>
      </c>
      <c r="K301" s="200"/>
      <c r="L301" s="205"/>
      <c r="M301" s="206"/>
      <c r="N301" s="207"/>
      <c r="O301" s="207"/>
      <c r="P301" s="208">
        <f>SUM(P302:P309)</f>
        <v>0</v>
      </c>
      <c r="Q301" s="207"/>
      <c r="R301" s="208">
        <f>SUM(R302:R309)</f>
        <v>3.1755999999999998</v>
      </c>
      <c r="S301" s="207"/>
      <c r="T301" s="209">
        <f>SUM(T302:T309)</f>
        <v>3.0899999999999999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0" t="s">
        <v>77</v>
      </c>
      <c r="AT301" s="211" t="s">
        <v>68</v>
      </c>
      <c r="AU301" s="211" t="s">
        <v>77</v>
      </c>
      <c r="AY301" s="210" t="s">
        <v>126</v>
      </c>
      <c r="BK301" s="212">
        <f>SUM(BK302:BK309)</f>
        <v>0</v>
      </c>
    </row>
    <row r="302" s="2" customFormat="1" ht="49.05" customHeight="1">
      <c r="A302" s="41"/>
      <c r="B302" s="42"/>
      <c r="C302" s="215" t="s">
        <v>478</v>
      </c>
      <c r="D302" s="215" t="s">
        <v>129</v>
      </c>
      <c r="E302" s="216" t="s">
        <v>1358</v>
      </c>
      <c r="F302" s="217" t="s">
        <v>1359</v>
      </c>
      <c r="G302" s="218" t="s">
        <v>635</v>
      </c>
      <c r="H302" s="219">
        <v>1</v>
      </c>
      <c r="I302" s="220"/>
      <c r="J302" s="221">
        <f>ROUND(I302*H302,2)</f>
        <v>0</v>
      </c>
      <c r="K302" s="217" t="s">
        <v>19</v>
      </c>
      <c r="L302" s="47"/>
      <c r="M302" s="222" t="s">
        <v>19</v>
      </c>
      <c r="N302" s="223" t="s">
        <v>40</v>
      </c>
      <c r="O302" s="87"/>
      <c r="P302" s="224">
        <f>O302*H302</f>
        <v>0</v>
      </c>
      <c r="Q302" s="224">
        <v>0.089999999999999997</v>
      </c>
      <c r="R302" s="224">
        <f>Q302*H302</f>
        <v>0.089999999999999997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148</v>
      </c>
      <c r="AT302" s="226" t="s">
        <v>129</v>
      </c>
      <c r="AU302" s="226" t="s">
        <v>79</v>
      </c>
      <c r="AY302" s="20" t="s">
        <v>126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77</v>
      </c>
      <c r="BK302" s="227">
        <f>ROUND(I302*H302,2)</f>
        <v>0</v>
      </c>
      <c r="BL302" s="20" t="s">
        <v>148</v>
      </c>
      <c r="BM302" s="226" t="s">
        <v>1360</v>
      </c>
    </row>
    <row r="303" s="13" customFormat="1">
      <c r="A303" s="13"/>
      <c r="B303" s="239"/>
      <c r="C303" s="240"/>
      <c r="D303" s="228" t="s">
        <v>195</v>
      </c>
      <c r="E303" s="241" t="s">
        <v>19</v>
      </c>
      <c r="F303" s="242" t="s">
        <v>1361</v>
      </c>
      <c r="G303" s="240"/>
      <c r="H303" s="243">
        <v>1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195</v>
      </c>
      <c r="AU303" s="249" t="s">
        <v>79</v>
      </c>
      <c r="AV303" s="13" t="s">
        <v>79</v>
      </c>
      <c r="AW303" s="13" t="s">
        <v>31</v>
      </c>
      <c r="AX303" s="13" t="s">
        <v>77</v>
      </c>
      <c r="AY303" s="249" t="s">
        <v>126</v>
      </c>
    </row>
    <row r="304" s="2" customFormat="1" ht="37.8" customHeight="1">
      <c r="A304" s="41"/>
      <c r="B304" s="42"/>
      <c r="C304" s="215" t="s">
        <v>484</v>
      </c>
      <c r="D304" s="215" t="s">
        <v>129</v>
      </c>
      <c r="E304" s="216" t="s">
        <v>713</v>
      </c>
      <c r="F304" s="217" t="s">
        <v>714</v>
      </c>
      <c r="G304" s="218" t="s">
        <v>635</v>
      </c>
      <c r="H304" s="219">
        <v>4</v>
      </c>
      <c r="I304" s="220"/>
      <c r="J304" s="221">
        <f>ROUND(I304*H304,2)</f>
        <v>0</v>
      </c>
      <c r="K304" s="217" t="s">
        <v>191</v>
      </c>
      <c r="L304" s="47"/>
      <c r="M304" s="222" t="s">
        <v>19</v>
      </c>
      <c r="N304" s="223" t="s">
        <v>40</v>
      </c>
      <c r="O304" s="87"/>
      <c r="P304" s="224">
        <f>O304*H304</f>
        <v>0</v>
      </c>
      <c r="Q304" s="224">
        <v>0.65847999999999995</v>
      </c>
      <c r="R304" s="224">
        <f>Q304*H304</f>
        <v>2.6339199999999998</v>
      </c>
      <c r="S304" s="224">
        <v>0.66000000000000003</v>
      </c>
      <c r="T304" s="225">
        <f>S304*H304</f>
        <v>2.6400000000000001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148</v>
      </c>
      <c r="AT304" s="226" t="s">
        <v>129</v>
      </c>
      <c r="AU304" s="226" t="s">
        <v>79</v>
      </c>
      <c r="AY304" s="20" t="s">
        <v>126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77</v>
      </c>
      <c r="BK304" s="227">
        <f>ROUND(I304*H304,2)</f>
        <v>0</v>
      </c>
      <c r="BL304" s="20" t="s">
        <v>148</v>
      </c>
      <c r="BM304" s="226" t="s">
        <v>1362</v>
      </c>
    </row>
    <row r="305" s="2" customFormat="1">
      <c r="A305" s="41"/>
      <c r="B305" s="42"/>
      <c r="C305" s="43"/>
      <c r="D305" s="237" t="s">
        <v>193</v>
      </c>
      <c r="E305" s="43"/>
      <c r="F305" s="238" t="s">
        <v>716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193</v>
      </c>
      <c r="AU305" s="20" t="s">
        <v>79</v>
      </c>
    </row>
    <row r="306" s="13" customFormat="1">
      <c r="A306" s="13"/>
      <c r="B306" s="239"/>
      <c r="C306" s="240"/>
      <c r="D306" s="228" t="s">
        <v>195</v>
      </c>
      <c r="E306" s="241" t="s">
        <v>19</v>
      </c>
      <c r="F306" s="242" t="s">
        <v>717</v>
      </c>
      <c r="G306" s="240"/>
      <c r="H306" s="243">
        <v>4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195</v>
      </c>
      <c r="AU306" s="249" t="s">
        <v>79</v>
      </c>
      <c r="AV306" s="13" t="s">
        <v>79</v>
      </c>
      <c r="AW306" s="13" t="s">
        <v>31</v>
      </c>
      <c r="AX306" s="13" t="s">
        <v>77</v>
      </c>
      <c r="AY306" s="249" t="s">
        <v>126</v>
      </c>
    </row>
    <row r="307" s="2" customFormat="1" ht="24.15" customHeight="1">
      <c r="A307" s="41"/>
      <c r="B307" s="42"/>
      <c r="C307" s="215" t="s">
        <v>490</v>
      </c>
      <c r="D307" s="215" t="s">
        <v>129</v>
      </c>
      <c r="E307" s="216" t="s">
        <v>1363</v>
      </c>
      <c r="F307" s="217" t="s">
        <v>1364</v>
      </c>
      <c r="G307" s="218" t="s">
        <v>635</v>
      </c>
      <c r="H307" s="219">
        <v>3</v>
      </c>
      <c r="I307" s="220"/>
      <c r="J307" s="221">
        <f>ROUND(I307*H307,2)</f>
        <v>0</v>
      </c>
      <c r="K307" s="217" t="s">
        <v>191</v>
      </c>
      <c r="L307" s="47"/>
      <c r="M307" s="222" t="s">
        <v>19</v>
      </c>
      <c r="N307" s="223" t="s">
        <v>40</v>
      </c>
      <c r="O307" s="87"/>
      <c r="P307" s="224">
        <f>O307*H307</f>
        <v>0</v>
      </c>
      <c r="Q307" s="224">
        <v>0.15056</v>
      </c>
      <c r="R307" s="224">
        <f>Q307*H307</f>
        <v>0.45167999999999997</v>
      </c>
      <c r="S307" s="224">
        <v>0.14999999999999999</v>
      </c>
      <c r="T307" s="225">
        <f>S307*H307</f>
        <v>0.44999999999999996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26" t="s">
        <v>148</v>
      </c>
      <c r="AT307" s="226" t="s">
        <v>129</v>
      </c>
      <c r="AU307" s="226" t="s">
        <v>79</v>
      </c>
      <c r="AY307" s="20" t="s">
        <v>126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20" t="s">
        <v>77</v>
      </c>
      <c r="BK307" s="227">
        <f>ROUND(I307*H307,2)</f>
        <v>0</v>
      </c>
      <c r="BL307" s="20" t="s">
        <v>148</v>
      </c>
      <c r="BM307" s="226" t="s">
        <v>1365</v>
      </c>
    </row>
    <row r="308" s="2" customFormat="1">
      <c r="A308" s="41"/>
      <c r="B308" s="42"/>
      <c r="C308" s="43"/>
      <c r="D308" s="237" t="s">
        <v>193</v>
      </c>
      <c r="E308" s="43"/>
      <c r="F308" s="238" t="s">
        <v>1366</v>
      </c>
      <c r="G308" s="43"/>
      <c r="H308" s="43"/>
      <c r="I308" s="230"/>
      <c r="J308" s="43"/>
      <c r="K308" s="43"/>
      <c r="L308" s="47"/>
      <c r="M308" s="231"/>
      <c r="N308" s="232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193</v>
      </c>
      <c r="AU308" s="20" t="s">
        <v>79</v>
      </c>
    </row>
    <row r="309" s="13" customFormat="1">
      <c r="A309" s="13"/>
      <c r="B309" s="239"/>
      <c r="C309" s="240"/>
      <c r="D309" s="228" t="s">
        <v>195</v>
      </c>
      <c r="E309" s="241" t="s">
        <v>19</v>
      </c>
      <c r="F309" s="242" t="s">
        <v>1367</v>
      </c>
      <c r="G309" s="240"/>
      <c r="H309" s="243">
        <v>3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195</v>
      </c>
      <c r="AU309" s="249" t="s">
        <v>79</v>
      </c>
      <c r="AV309" s="13" t="s">
        <v>79</v>
      </c>
      <c r="AW309" s="13" t="s">
        <v>31</v>
      </c>
      <c r="AX309" s="13" t="s">
        <v>77</v>
      </c>
      <c r="AY309" s="249" t="s">
        <v>126</v>
      </c>
    </row>
    <row r="310" s="12" customFormat="1" ht="22.8" customHeight="1">
      <c r="A310" s="12"/>
      <c r="B310" s="199"/>
      <c r="C310" s="200"/>
      <c r="D310" s="201" t="s">
        <v>68</v>
      </c>
      <c r="E310" s="213" t="s">
        <v>236</v>
      </c>
      <c r="F310" s="213" t="s">
        <v>734</v>
      </c>
      <c r="G310" s="200"/>
      <c r="H310" s="200"/>
      <c r="I310" s="203"/>
      <c r="J310" s="214">
        <f>BK310</f>
        <v>0</v>
      </c>
      <c r="K310" s="200"/>
      <c r="L310" s="205"/>
      <c r="M310" s="206"/>
      <c r="N310" s="207"/>
      <c r="O310" s="207"/>
      <c r="P310" s="208">
        <f>SUM(P311:P342)</f>
        <v>0</v>
      </c>
      <c r="Q310" s="207"/>
      <c r="R310" s="208">
        <f>SUM(R311:R342)</f>
        <v>121.26240906</v>
      </c>
      <c r="S310" s="207"/>
      <c r="T310" s="209">
        <f>SUM(T311:T342)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0" t="s">
        <v>77</v>
      </c>
      <c r="AT310" s="211" t="s">
        <v>68</v>
      </c>
      <c r="AU310" s="211" t="s">
        <v>77</v>
      </c>
      <c r="AY310" s="210" t="s">
        <v>126</v>
      </c>
      <c r="BK310" s="212">
        <f>SUM(BK311:BK342)</f>
        <v>0</v>
      </c>
    </row>
    <row r="311" s="2" customFormat="1" ht="49.05" customHeight="1">
      <c r="A311" s="41"/>
      <c r="B311" s="42"/>
      <c r="C311" s="215" t="s">
        <v>496</v>
      </c>
      <c r="D311" s="215" t="s">
        <v>129</v>
      </c>
      <c r="E311" s="216" t="s">
        <v>736</v>
      </c>
      <c r="F311" s="217" t="s">
        <v>737</v>
      </c>
      <c r="G311" s="218" t="s">
        <v>245</v>
      </c>
      <c r="H311" s="219">
        <v>75</v>
      </c>
      <c r="I311" s="220"/>
      <c r="J311" s="221">
        <f>ROUND(I311*H311,2)</f>
        <v>0</v>
      </c>
      <c r="K311" s="217" t="s">
        <v>191</v>
      </c>
      <c r="L311" s="47"/>
      <c r="M311" s="222" t="s">
        <v>19</v>
      </c>
      <c r="N311" s="223" t="s">
        <v>40</v>
      </c>
      <c r="O311" s="87"/>
      <c r="P311" s="224">
        <f>O311*H311</f>
        <v>0</v>
      </c>
      <c r="Q311" s="224">
        <v>0.15540000000000001</v>
      </c>
      <c r="R311" s="224">
        <f>Q311*H311</f>
        <v>11.655000000000001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148</v>
      </c>
      <c r="AT311" s="226" t="s">
        <v>129</v>
      </c>
      <c r="AU311" s="226" t="s">
        <v>79</v>
      </c>
      <c r="AY311" s="20" t="s">
        <v>126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77</v>
      </c>
      <c r="BK311" s="227">
        <f>ROUND(I311*H311,2)</f>
        <v>0</v>
      </c>
      <c r="BL311" s="20" t="s">
        <v>148</v>
      </c>
      <c r="BM311" s="226" t="s">
        <v>1368</v>
      </c>
    </row>
    <row r="312" s="2" customFormat="1">
      <c r="A312" s="41"/>
      <c r="B312" s="42"/>
      <c r="C312" s="43"/>
      <c r="D312" s="237" t="s">
        <v>193</v>
      </c>
      <c r="E312" s="43"/>
      <c r="F312" s="238" t="s">
        <v>739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193</v>
      </c>
      <c r="AU312" s="20" t="s">
        <v>79</v>
      </c>
    </row>
    <row r="313" s="2" customFormat="1" ht="24.15" customHeight="1">
      <c r="A313" s="41"/>
      <c r="B313" s="42"/>
      <c r="C313" s="282" t="s">
        <v>504</v>
      </c>
      <c r="D313" s="282" t="s">
        <v>361</v>
      </c>
      <c r="E313" s="283" t="s">
        <v>741</v>
      </c>
      <c r="F313" s="284" t="s">
        <v>742</v>
      </c>
      <c r="G313" s="285" t="s">
        <v>245</v>
      </c>
      <c r="H313" s="286">
        <v>2.04</v>
      </c>
      <c r="I313" s="287"/>
      <c r="J313" s="288">
        <f>ROUND(I313*H313,2)</f>
        <v>0</v>
      </c>
      <c r="K313" s="284" t="s">
        <v>191</v>
      </c>
      <c r="L313" s="289"/>
      <c r="M313" s="290" t="s">
        <v>19</v>
      </c>
      <c r="N313" s="291" t="s">
        <v>40</v>
      </c>
      <c r="O313" s="87"/>
      <c r="P313" s="224">
        <f>O313*H313</f>
        <v>0</v>
      </c>
      <c r="Q313" s="224">
        <v>0.065670000000000006</v>
      </c>
      <c r="R313" s="224">
        <f>Q313*H313</f>
        <v>0.13396680000000003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230</v>
      </c>
      <c r="AT313" s="226" t="s">
        <v>361</v>
      </c>
      <c r="AU313" s="226" t="s">
        <v>79</v>
      </c>
      <c r="AY313" s="20" t="s">
        <v>126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77</v>
      </c>
      <c r="BK313" s="227">
        <f>ROUND(I313*H313,2)</f>
        <v>0</v>
      </c>
      <c r="BL313" s="20" t="s">
        <v>148</v>
      </c>
      <c r="BM313" s="226" t="s">
        <v>1369</v>
      </c>
    </row>
    <row r="314" s="13" customFormat="1">
      <c r="A314" s="13"/>
      <c r="B314" s="239"/>
      <c r="C314" s="240"/>
      <c r="D314" s="228" t="s">
        <v>195</v>
      </c>
      <c r="E314" s="241" t="s">
        <v>19</v>
      </c>
      <c r="F314" s="242" t="s">
        <v>1370</v>
      </c>
      <c r="G314" s="240"/>
      <c r="H314" s="243">
        <v>2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195</v>
      </c>
      <c r="AU314" s="249" t="s">
        <v>79</v>
      </c>
      <c r="AV314" s="13" t="s">
        <v>79</v>
      </c>
      <c r="AW314" s="13" t="s">
        <v>31</v>
      </c>
      <c r="AX314" s="13" t="s">
        <v>77</v>
      </c>
      <c r="AY314" s="249" t="s">
        <v>126</v>
      </c>
    </row>
    <row r="315" s="13" customFormat="1">
      <c r="A315" s="13"/>
      <c r="B315" s="239"/>
      <c r="C315" s="240"/>
      <c r="D315" s="228" t="s">
        <v>195</v>
      </c>
      <c r="E315" s="240"/>
      <c r="F315" s="242" t="s">
        <v>1371</v>
      </c>
      <c r="G315" s="240"/>
      <c r="H315" s="243">
        <v>2.04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195</v>
      </c>
      <c r="AU315" s="249" t="s">
        <v>79</v>
      </c>
      <c r="AV315" s="13" t="s">
        <v>79</v>
      </c>
      <c r="AW315" s="13" t="s">
        <v>4</v>
      </c>
      <c r="AX315" s="13" t="s">
        <v>77</v>
      </c>
      <c r="AY315" s="249" t="s">
        <v>126</v>
      </c>
    </row>
    <row r="316" s="2" customFormat="1" ht="16.5" customHeight="1">
      <c r="A316" s="41"/>
      <c r="B316" s="42"/>
      <c r="C316" s="282" t="s">
        <v>511</v>
      </c>
      <c r="D316" s="282" t="s">
        <v>361</v>
      </c>
      <c r="E316" s="283" t="s">
        <v>1372</v>
      </c>
      <c r="F316" s="284" t="s">
        <v>1373</v>
      </c>
      <c r="G316" s="285" t="s">
        <v>245</v>
      </c>
      <c r="H316" s="286">
        <v>70.379999999999995</v>
      </c>
      <c r="I316" s="287"/>
      <c r="J316" s="288">
        <f>ROUND(I316*H316,2)</f>
        <v>0</v>
      </c>
      <c r="K316" s="284" t="s">
        <v>191</v>
      </c>
      <c r="L316" s="289"/>
      <c r="M316" s="290" t="s">
        <v>19</v>
      </c>
      <c r="N316" s="291" t="s">
        <v>40</v>
      </c>
      <c r="O316" s="87"/>
      <c r="P316" s="224">
        <f>O316*H316</f>
        <v>0</v>
      </c>
      <c r="Q316" s="224">
        <v>0.10199999999999999</v>
      </c>
      <c r="R316" s="224">
        <f>Q316*H316</f>
        <v>7.1787599999999987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230</v>
      </c>
      <c r="AT316" s="226" t="s">
        <v>361</v>
      </c>
      <c r="AU316" s="226" t="s">
        <v>79</v>
      </c>
      <c r="AY316" s="20" t="s">
        <v>126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77</v>
      </c>
      <c r="BK316" s="227">
        <f>ROUND(I316*H316,2)</f>
        <v>0</v>
      </c>
      <c r="BL316" s="20" t="s">
        <v>148</v>
      </c>
      <c r="BM316" s="226" t="s">
        <v>1374</v>
      </c>
    </row>
    <row r="317" s="13" customFormat="1">
      <c r="A317" s="13"/>
      <c r="B317" s="239"/>
      <c r="C317" s="240"/>
      <c r="D317" s="228" t="s">
        <v>195</v>
      </c>
      <c r="E317" s="241" t="s">
        <v>19</v>
      </c>
      <c r="F317" s="242" t="s">
        <v>1375</v>
      </c>
      <c r="G317" s="240"/>
      <c r="H317" s="243">
        <v>69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195</v>
      </c>
      <c r="AU317" s="249" t="s">
        <v>79</v>
      </c>
      <c r="AV317" s="13" t="s">
        <v>79</v>
      </c>
      <c r="AW317" s="13" t="s">
        <v>31</v>
      </c>
      <c r="AX317" s="13" t="s">
        <v>77</v>
      </c>
      <c r="AY317" s="249" t="s">
        <v>126</v>
      </c>
    </row>
    <row r="318" s="13" customFormat="1">
      <c r="A318" s="13"/>
      <c r="B318" s="239"/>
      <c r="C318" s="240"/>
      <c r="D318" s="228" t="s">
        <v>195</v>
      </c>
      <c r="E318" s="240"/>
      <c r="F318" s="242" t="s">
        <v>1376</v>
      </c>
      <c r="G318" s="240"/>
      <c r="H318" s="243">
        <v>70.379999999999995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195</v>
      </c>
      <c r="AU318" s="249" t="s">
        <v>79</v>
      </c>
      <c r="AV318" s="13" t="s">
        <v>79</v>
      </c>
      <c r="AW318" s="13" t="s">
        <v>4</v>
      </c>
      <c r="AX318" s="13" t="s">
        <v>77</v>
      </c>
      <c r="AY318" s="249" t="s">
        <v>126</v>
      </c>
    </row>
    <row r="319" s="2" customFormat="1" ht="16.5" customHeight="1">
      <c r="A319" s="41"/>
      <c r="B319" s="42"/>
      <c r="C319" s="282" t="s">
        <v>517</v>
      </c>
      <c r="D319" s="282" t="s">
        <v>361</v>
      </c>
      <c r="E319" s="283" t="s">
        <v>755</v>
      </c>
      <c r="F319" s="284" t="s">
        <v>756</v>
      </c>
      <c r="G319" s="285" t="s">
        <v>245</v>
      </c>
      <c r="H319" s="286">
        <v>4.0800000000000001</v>
      </c>
      <c r="I319" s="287"/>
      <c r="J319" s="288">
        <f>ROUND(I319*H319,2)</f>
        <v>0</v>
      </c>
      <c r="K319" s="284" t="s">
        <v>191</v>
      </c>
      <c r="L319" s="289"/>
      <c r="M319" s="290" t="s">
        <v>19</v>
      </c>
      <c r="N319" s="291" t="s">
        <v>40</v>
      </c>
      <c r="O319" s="87"/>
      <c r="P319" s="224">
        <f>O319*H319</f>
        <v>0</v>
      </c>
      <c r="Q319" s="224">
        <v>0.055</v>
      </c>
      <c r="R319" s="224">
        <f>Q319*H319</f>
        <v>0.22440000000000002</v>
      </c>
      <c r="S319" s="224">
        <v>0</v>
      </c>
      <c r="T319" s="225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6" t="s">
        <v>230</v>
      </c>
      <c r="AT319" s="226" t="s">
        <v>361</v>
      </c>
      <c r="AU319" s="226" t="s">
        <v>79</v>
      </c>
      <c r="AY319" s="20" t="s">
        <v>126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20" t="s">
        <v>77</v>
      </c>
      <c r="BK319" s="227">
        <f>ROUND(I319*H319,2)</f>
        <v>0</v>
      </c>
      <c r="BL319" s="20" t="s">
        <v>148</v>
      </c>
      <c r="BM319" s="226" t="s">
        <v>1377</v>
      </c>
    </row>
    <row r="320" s="13" customFormat="1">
      <c r="A320" s="13"/>
      <c r="B320" s="239"/>
      <c r="C320" s="240"/>
      <c r="D320" s="228" t="s">
        <v>195</v>
      </c>
      <c r="E320" s="241" t="s">
        <v>19</v>
      </c>
      <c r="F320" s="242" t="s">
        <v>1378</v>
      </c>
      <c r="G320" s="240"/>
      <c r="H320" s="243">
        <v>4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195</v>
      </c>
      <c r="AU320" s="249" t="s">
        <v>79</v>
      </c>
      <c r="AV320" s="13" t="s">
        <v>79</v>
      </c>
      <c r="AW320" s="13" t="s">
        <v>31</v>
      </c>
      <c r="AX320" s="13" t="s">
        <v>77</v>
      </c>
      <c r="AY320" s="249" t="s">
        <v>126</v>
      </c>
    </row>
    <row r="321" s="13" customFormat="1">
      <c r="A321" s="13"/>
      <c r="B321" s="239"/>
      <c r="C321" s="240"/>
      <c r="D321" s="228" t="s">
        <v>195</v>
      </c>
      <c r="E321" s="240"/>
      <c r="F321" s="242" t="s">
        <v>1379</v>
      </c>
      <c r="G321" s="240"/>
      <c r="H321" s="243">
        <v>4.0800000000000001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195</v>
      </c>
      <c r="AU321" s="249" t="s">
        <v>79</v>
      </c>
      <c r="AV321" s="13" t="s">
        <v>79</v>
      </c>
      <c r="AW321" s="13" t="s">
        <v>4</v>
      </c>
      <c r="AX321" s="13" t="s">
        <v>77</v>
      </c>
      <c r="AY321" s="249" t="s">
        <v>126</v>
      </c>
    </row>
    <row r="322" s="2" customFormat="1" ht="55.5" customHeight="1">
      <c r="A322" s="41"/>
      <c r="B322" s="42"/>
      <c r="C322" s="215" t="s">
        <v>523</v>
      </c>
      <c r="D322" s="215" t="s">
        <v>129</v>
      </c>
      <c r="E322" s="216" t="s">
        <v>1380</v>
      </c>
      <c r="F322" s="217" t="s">
        <v>1381</v>
      </c>
      <c r="G322" s="218" t="s">
        <v>245</v>
      </c>
      <c r="H322" s="219">
        <v>75</v>
      </c>
      <c r="I322" s="220"/>
      <c r="J322" s="221">
        <f>ROUND(I322*H322,2)</f>
        <v>0</v>
      </c>
      <c r="K322" s="217" t="s">
        <v>191</v>
      </c>
      <c r="L322" s="47"/>
      <c r="M322" s="222" t="s">
        <v>19</v>
      </c>
      <c r="N322" s="223" t="s">
        <v>40</v>
      </c>
      <c r="O322" s="87"/>
      <c r="P322" s="224">
        <f>O322*H322</f>
        <v>0</v>
      </c>
      <c r="Q322" s="224">
        <v>0.12095</v>
      </c>
      <c r="R322" s="224">
        <f>Q322*H322</f>
        <v>9.0712500000000009</v>
      </c>
      <c r="S322" s="224">
        <v>0</v>
      </c>
      <c r="T322" s="225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148</v>
      </c>
      <c r="AT322" s="226" t="s">
        <v>129</v>
      </c>
      <c r="AU322" s="226" t="s">
        <v>79</v>
      </c>
      <c r="AY322" s="20" t="s">
        <v>126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20" t="s">
        <v>77</v>
      </c>
      <c r="BK322" s="227">
        <f>ROUND(I322*H322,2)</f>
        <v>0</v>
      </c>
      <c r="BL322" s="20" t="s">
        <v>148</v>
      </c>
      <c r="BM322" s="226" t="s">
        <v>1382</v>
      </c>
    </row>
    <row r="323" s="2" customFormat="1">
      <c r="A323" s="41"/>
      <c r="B323" s="42"/>
      <c r="C323" s="43"/>
      <c r="D323" s="237" t="s">
        <v>193</v>
      </c>
      <c r="E323" s="43"/>
      <c r="F323" s="238" t="s">
        <v>1383</v>
      </c>
      <c r="G323" s="43"/>
      <c r="H323" s="43"/>
      <c r="I323" s="230"/>
      <c r="J323" s="43"/>
      <c r="K323" s="43"/>
      <c r="L323" s="47"/>
      <c r="M323" s="231"/>
      <c r="N323" s="232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193</v>
      </c>
      <c r="AU323" s="20" t="s">
        <v>79</v>
      </c>
    </row>
    <row r="324" s="2" customFormat="1" ht="16.5" customHeight="1">
      <c r="A324" s="41"/>
      <c r="B324" s="42"/>
      <c r="C324" s="282" t="s">
        <v>528</v>
      </c>
      <c r="D324" s="282" t="s">
        <v>361</v>
      </c>
      <c r="E324" s="283" t="s">
        <v>1384</v>
      </c>
      <c r="F324" s="284" t="s">
        <v>1385</v>
      </c>
      <c r="G324" s="285" t="s">
        <v>245</v>
      </c>
      <c r="H324" s="286">
        <v>76.5</v>
      </c>
      <c r="I324" s="287"/>
      <c r="J324" s="288">
        <f>ROUND(I324*H324,2)</f>
        <v>0</v>
      </c>
      <c r="K324" s="284" t="s">
        <v>191</v>
      </c>
      <c r="L324" s="289"/>
      <c r="M324" s="290" t="s">
        <v>19</v>
      </c>
      <c r="N324" s="291" t="s">
        <v>40</v>
      </c>
      <c r="O324" s="87"/>
      <c r="P324" s="224">
        <f>O324*H324</f>
        <v>0</v>
      </c>
      <c r="Q324" s="224">
        <v>0.056000000000000001</v>
      </c>
      <c r="R324" s="224">
        <f>Q324*H324</f>
        <v>4.2839999999999998</v>
      </c>
      <c r="S324" s="224">
        <v>0</v>
      </c>
      <c r="T324" s="225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6" t="s">
        <v>230</v>
      </c>
      <c r="AT324" s="226" t="s">
        <v>361</v>
      </c>
      <c r="AU324" s="226" t="s">
        <v>79</v>
      </c>
      <c r="AY324" s="20" t="s">
        <v>126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20" t="s">
        <v>77</v>
      </c>
      <c r="BK324" s="227">
        <f>ROUND(I324*H324,2)</f>
        <v>0</v>
      </c>
      <c r="BL324" s="20" t="s">
        <v>148</v>
      </c>
      <c r="BM324" s="226" t="s">
        <v>1386</v>
      </c>
    </row>
    <row r="325" s="13" customFormat="1">
      <c r="A325" s="13"/>
      <c r="B325" s="239"/>
      <c r="C325" s="240"/>
      <c r="D325" s="228" t="s">
        <v>195</v>
      </c>
      <c r="E325" s="241" t="s">
        <v>19</v>
      </c>
      <c r="F325" s="242" t="s">
        <v>1387</v>
      </c>
      <c r="G325" s="240"/>
      <c r="H325" s="243">
        <v>75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195</v>
      </c>
      <c r="AU325" s="249" t="s">
        <v>79</v>
      </c>
      <c r="AV325" s="13" t="s">
        <v>79</v>
      </c>
      <c r="AW325" s="13" t="s">
        <v>31</v>
      </c>
      <c r="AX325" s="13" t="s">
        <v>77</v>
      </c>
      <c r="AY325" s="249" t="s">
        <v>126</v>
      </c>
    </row>
    <row r="326" s="13" customFormat="1">
      <c r="A326" s="13"/>
      <c r="B326" s="239"/>
      <c r="C326" s="240"/>
      <c r="D326" s="228" t="s">
        <v>195</v>
      </c>
      <c r="E326" s="240"/>
      <c r="F326" s="242" t="s">
        <v>1388</v>
      </c>
      <c r="G326" s="240"/>
      <c r="H326" s="243">
        <v>76.5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195</v>
      </c>
      <c r="AU326" s="249" t="s">
        <v>79</v>
      </c>
      <c r="AV326" s="13" t="s">
        <v>79</v>
      </c>
      <c r="AW326" s="13" t="s">
        <v>4</v>
      </c>
      <c r="AX326" s="13" t="s">
        <v>77</v>
      </c>
      <c r="AY326" s="249" t="s">
        <v>126</v>
      </c>
    </row>
    <row r="327" s="2" customFormat="1" ht="49.05" customHeight="1">
      <c r="A327" s="41"/>
      <c r="B327" s="42"/>
      <c r="C327" s="215" t="s">
        <v>534</v>
      </c>
      <c r="D327" s="215" t="s">
        <v>129</v>
      </c>
      <c r="E327" s="216" t="s">
        <v>1389</v>
      </c>
      <c r="F327" s="217" t="s">
        <v>1390</v>
      </c>
      <c r="G327" s="218" t="s">
        <v>245</v>
      </c>
      <c r="H327" s="219">
        <v>437.5</v>
      </c>
      <c r="I327" s="220"/>
      <c r="J327" s="221">
        <f>ROUND(I327*H327,2)</f>
        <v>0</v>
      </c>
      <c r="K327" s="217" t="s">
        <v>191</v>
      </c>
      <c r="L327" s="47"/>
      <c r="M327" s="222" t="s">
        <v>19</v>
      </c>
      <c r="N327" s="223" t="s">
        <v>40</v>
      </c>
      <c r="O327" s="87"/>
      <c r="P327" s="224">
        <f>O327*H327</f>
        <v>0</v>
      </c>
      <c r="Q327" s="224">
        <v>0.1295</v>
      </c>
      <c r="R327" s="224">
        <f>Q327*H327</f>
        <v>56.65625</v>
      </c>
      <c r="S327" s="224">
        <v>0</v>
      </c>
      <c r="T327" s="22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6" t="s">
        <v>148</v>
      </c>
      <c r="AT327" s="226" t="s">
        <v>129</v>
      </c>
      <c r="AU327" s="226" t="s">
        <v>79</v>
      </c>
      <c r="AY327" s="20" t="s">
        <v>126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20" t="s">
        <v>77</v>
      </c>
      <c r="BK327" s="227">
        <f>ROUND(I327*H327,2)</f>
        <v>0</v>
      </c>
      <c r="BL327" s="20" t="s">
        <v>148</v>
      </c>
      <c r="BM327" s="226" t="s">
        <v>1391</v>
      </c>
    </row>
    <row r="328" s="2" customFormat="1">
      <c r="A328" s="41"/>
      <c r="B328" s="42"/>
      <c r="C328" s="43"/>
      <c r="D328" s="237" t="s">
        <v>193</v>
      </c>
      <c r="E328" s="43"/>
      <c r="F328" s="238" t="s">
        <v>1392</v>
      </c>
      <c r="G328" s="43"/>
      <c r="H328" s="43"/>
      <c r="I328" s="230"/>
      <c r="J328" s="43"/>
      <c r="K328" s="43"/>
      <c r="L328" s="47"/>
      <c r="M328" s="231"/>
      <c r="N328" s="232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193</v>
      </c>
      <c r="AU328" s="20" t="s">
        <v>79</v>
      </c>
    </row>
    <row r="329" s="2" customFormat="1" ht="16.5" customHeight="1">
      <c r="A329" s="41"/>
      <c r="B329" s="42"/>
      <c r="C329" s="282" t="s">
        <v>540</v>
      </c>
      <c r="D329" s="282" t="s">
        <v>361</v>
      </c>
      <c r="E329" s="283" t="s">
        <v>1393</v>
      </c>
      <c r="F329" s="284" t="s">
        <v>1394</v>
      </c>
      <c r="G329" s="285" t="s">
        <v>245</v>
      </c>
      <c r="H329" s="286">
        <v>437.5</v>
      </c>
      <c r="I329" s="287"/>
      <c r="J329" s="288">
        <f>ROUND(I329*H329,2)</f>
        <v>0</v>
      </c>
      <c r="K329" s="284" t="s">
        <v>191</v>
      </c>
      <c r="L329" s="289"/>
      <c r="M329" s="290" t="s">
        <v>19</v>
      </c>
      <c r="N329" s="291" t="s">
        <v>40</v>
      </c>
      <c r="O329" s="87"/>
      <c r="P329" s="224">
        <f>O329*H329</f>
        <v>0</v>
      </c>
      <c r="Q329" s="224">
        <v>0.045999999999999999</v>
      </c>
      <c r="R329" s="224">
        <f>Q329*H329</f>
        <v>20.125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230</v>
      </c>
      <c r="AT329" s="226" t="s">
        <v>361</v>
      </c>
      <c r="AU329" s="226" t="s">
        <v>79</v>
      </c>
      <c r="AY329" s="20" t="s">
        <v>126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77</v>
      </c>
      <c r="BK329" s="227">
        <f>ROUND(I329*H329,2)</f>
        <v>0</v>
      </c>
      <c r="BL329" s="20" t="s">
        <v>148</v>
      </c>
      <c r="BM329" s="226" t="s">
        <v>1395</v>
      </c>
    </row>
    <row r="330" s="14" customFormat="1">
      <c r="A330" s="14"/>
      <c r="B330" s="250"/>
      <c r="C330" s="251"/>
      <c r="D330" s="228" t="s">
        <v>195</v>
      </c>
      <c r="E330" s="252" t="s">
        <v>19</v>
      </c>
      <c r="F330" s="253" t="s">
        <v>770</v>
      </c>
      <c r="G330" s="251"/>
      <c r="H330" s="252" t="s">
        <v>19</v>
      </c>
      <c r="I330" s="254"/>
      <c r="J330" s="251"/>
      <c r="K330" s="251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195</v>
      </c>
      <c r="AU330" s="259" t="s">
        <v>79</v>
      </c>
      <c r="AV330" s="14" t="s">
        <v>77</v>
      </c>
      <c r="AW330" s="14" t="s">
        <v>31</v>
      </c>
      <c r="AX330" s="14" t="s">
        <v>69</v>
      </c>
      <c r="AY330" s="259" t="s">
        <v>126</v>
      </c>
    </row>
    <row r="331" s="13" customFormat="1">
      <c r="A331" s="13"/>
      <c r="B331" s="239"/>
      <c r="C331" s="240"/>
      <c r="D331" s="228" t="s">
        <v>195</v>
      </c>
      <c r="E331" s="241" t="s">
        <v>19</v>
      </c>
      <c r="F331" s="242" t="s">
        <v>1396</v>
      </c>
      <c r="G331" s="240"/>
      <c r="H331" s="243">
        <v>202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195</v>
      </c>
      <c r="AU331" s="249" t="s">
        <v>79</v>
      </c>
      <c r="AV331" s="13" t="s">
        <v>79</v>
      </c>
      <c r="AW331" s="13" t="s">
        <v>31</v>
      </c>
      <c r="AX331" s="13" t="s">
        <v>69</v>
      </c>
      <c r="AY331" s="249" t="s">
        <v>126</v>
      </c>
    </row>
    <row r="332" s="13" customFormat="1">
      <c r="A332" s="13"/>
      <c r="B332" s="239"/>
      <c r="C332" s="240"/>
      <c r="D332" s="228" t="s">
        <v>195</v>
      </c>
      <c r="E332" s="241" t="s">
        <v>19</v>
      </c>
      <c r="F332" s="242" t="s">
        <v>1397</v>
      </c>
      <c r="G332" s="240"/>
      <c r="H332" s="243">
        <v>235.5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195</v>
      </c>
      <c r="AU332" s="249" t="s">
        <v>79</v>
      </c>
      <c r="AV332" s="13" t="s">
        <v>79</v>
      </c>
      <c r="AW332" s="13" t="s">
        <v>31</v>
      </c>
      <c r="AX332" s="13" t="s">
        <v>69</v>
      </c>
      <c r="AY332" s="249" t="s">
        <v>126</v>
      </c>
    </row>
    <row r="333" s="15" customFormat="1">
      <c r="A333" s="15"/>
      <c r="B333" s="260"/>
      <c r="C333" s="261"/>
      <c r="D333" s="228" t="s">
        <v>195</v>
      </c>
      <c r="E333" s="262" t="s">
        <v>19</v>
      </c>
      <c r="F333" s="263" t="s">
        <v>204</v>
      </c>
      <c r="G333" s="261"/>
      <c r="H333" s="264">
        <v>437.5</v>
      </c>
      <c r="I333" s="265"/>
      <c r="J333" s="261"/>
      <c r="K333" s="261"/>
      <c r="L333" s="266"/>
      <c r="M333" s="267"/>
      <c r="N333" s="268"/>
      <c r="O333" s="268"/>
      <c r="P333" s="268"/>
      <c r="Q333" s="268"/>
      <c r="R333" s="268"/>
      <c r="S333" s="268"/>
      <c r="T333" s="269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0" t="s">
        <v>195</v>
      </c>
      <c r="AU333" s="270" t="s">
        <v>79</v>
      </c>
      <c r="AV333" s="15" t="s">
        <v>148</v>
      </c>
      <c r="AW333" s="15" t="s">
        <v>31</v>
      </c>
      <c r="AX333" s="15" t="s">
        <v>77</v>
      </c>
      <c r="AY333" s="270" t="s">
        <v>126</v>
      </c>
    </row>
    <row r="334" s="2" customFormat="1" ht="24.15" customHeight="1">
      <c r="A334" s="41"/>
      <c r="B334" s="42"/>
      <c r="C334" s="215" t="s">
        <v>546</v>
      </c>
      <c r="D334" s="215" t="s">
        <v>129</v>
      </c>
      <c r="E334" s="216" t="s">
        <v>782</v>
      </c>
      <c r="F334" s="217" t="s">
        <v>783</v>
      </c>
      <c r="G334" s="218" t="s">
        <v>258</v>
      </c>
      <c r="H334" s="219">
        <v>5.2889999999999997</v>
      </c>
      <c r="I334" s="220"/>
      <c r="J334" s="221">
        <f>ROUND(I334*H334,2)</f>
        <v>0</v>
      </c>
      <c r="K334" s="217" t="s">
        <v>191</v>
      </c>
      <c r="L334" s="47"/>
      <c r="M334" s="222" t="s">
        <v>19</v>
      </c>
      <c r="N334" s="223" t="s">
        <v>40</v>
      </c>
      <c r="O334" s="87"/>
      <c r="P334" s="224">
        <f>O334*H334</f>
        <v>0</v>
      </c>
      <c r="Q334" s="224">
        <v>2.2563399999999998</v>
      </c>
      <c r="R334" s="224">
        <f>Q334*H334</f>
        <v>11.933782259999997</v>
      </c>
      <c r="S334" s="224">
        <v>0</v>
      </c>
      <c r="T334" s="225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6" t="s">
        <v>148</v>
      </c>
      <c r="AT334" s="226" t="s">
        <v>129</v>
      </c>
      <c r="AU334" s="226" t="s">
        <v>79</v>
      </c>
      <c r="AY334" s="20" t="s">
        <v>126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0" t="s">
        <v>77</v>
      </c>
      <c r="BK334" s="227">
        <f>ROUND(I334*H334,2)</f>
        <v>0</v>
      </c>
      <c r="BL334" s="20" t="s">
        <v>148</v>
      </c>
      <c r="BM334" s="226" t="s">
        <v>1398</v>
      </c>
    </row>
    <row r="335" s="2" customFormat="1">
      <c r="A335" s="41"/>
      <c r="B335" s="42"/>
      <c r="C335" s="43"/>
      <c r="D335" s="237" t="s">
        <v>193</v>
      </c>
      <c r="E335" s="43"/>
      <c r="F335" s="238" t="s">
        <v>785</v>
      </c>
      <c r="G335" s="43"/>
      <c r="H335" s="43"/>
      <c r="I335" s="230"/>
      <c r="J335" s="43"/>
      <c r="K335" s="43"/>
      <c r="L335" s="47"/>
      <c r="M335" s="231"/>
      <c r="N335" s="232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193</v>
      </c>
      <c r="AU335" s="20" t="s">
        <v>79</v>
      </c>
    </row>
    <row r="336" s="13" customFormat="1">
      <c r="A336" s="13"/>
      <c r="B336" s="239"/>
      <c r="C336" s="240"/>
      <c r="D336" s="228" t="s">
        <v>195</v>
      </c>
      <c r="E336" s="241" t="s">
        <v>19</v>
      </c>
      <c r="F336" s="242" t="s">
        <v>1399</v>
      </c>
      <c r="G336" s="240"/>
      <c r="H336" s="243">
        <v>0.78800000000000003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195</v>
      </c>
      <c r="AU336" s="249" t="s">
        <v>79</v>
      </c>
      <c r="AV336" s="13" t="s">
        <v>79</v>
      </c>
      <c r="AW336" s="13" t="s">
        <v>31</v>
      </c>
      <c r="AX336" s="13" t="s">
        <v>69</v>
      </c>
      <c r="AY336" s="249" t="s">
        <v>126</v>
      </c>
    </row>
    <row r="337" s="13" customFormat="1">
      <c r="A337" s="13"/>
      <c r="B337" s="239"/>
      <c r="C337" s="240"/>
      <c r="D337" s="228" t="s">
        <v>195</v>
      </c>
      <c r="E337" s="241" t="s">
        <v>19</v>
      </c>
      <c r="F337" s="242" t="s">
        <v>1400</v>
      </c>
      <c r="G337" s="240"/>
      <c r="H337" s="243">
        <v>0.56299999999999994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195</v>
      </c>
      <c r="AU337" s="249" t="s">
        <v>79</v>
      </c>
      <c r="AV337" s="13" t="s">
        <v>79</v>
      </c>
      <c r="AW337" s="13" t="s">
        <v>31</v>
      </c>
      <c r="AX337" s="13" t="s">
        <v>69</v>
      </c>
      <c r="AY337" s="249" t="s">
        <v>126</v>
      </c>
    </row>
    <row r="338" s="13" customFormat="1">
      <c r="A338" s="13"/>
      <c r="B338" s="239"/>
      <c r="C338" s="240"/>
      <c r="D338" s="228" t="s">
        <v>195</v>
      </c>
      <c r="E338" s="241" t="s">
        <v>19</v>
      </c>
      <c r="F338" s="242" t="s">
        <v>1401</v>
      </c>
      <c r="G338" s="240"/>
      <c r="H338" s="243">
        <v>3.9380000000000002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195</v>
      </c>
      <c r="AU338" s="249" t="s">
        <v>79</v>
      </c>
      <c r="AV338" s="13" t="s">
        <v>79</v>
      </c>
      <c r="AW338" s="13" t="s">
        <v>31</v>
      </c>
      <c r="AX338" s="13" t="s">
        <v>69</v>
      </c>
      <c r="AY338" s="249" t="s">
        <v>126</v>
      </c>
    </row>
    <row r="339" s="15" customFormat="1">
      <c r="A339" s="15"/>
      <c r="B339" s="260"/>
      <c r="C339" s="261"/>
      <c r="D339" s="228" t="s">
        <v>195</v>
      </c>
      <c r="E339" s="262" t="s">
        <v>19</v>
      </c>
      <c r="F339" s="263" t="s">
        <v>204</v>
      </c>
      <c r="G339" s="261"/>
      <c r="H339" s="264">
        <v>5.2889999999999997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0" t="s">
        <v>195</v>
      </c>
      <c r="AU339" s="270" t="s">
        <v>79</v>
      </c>
      <c r="AV339" s="15" t="s">
        <v>148</v>
      </c>
      <c r="AW339" s="15" t="s">
        <v>31</v>
      </c>
      <c r="AX339" s="15" t="s">
        <v>77</v>
      </c>
      <c r="AY339" s="270" t="s">
        <v>126</v>
      </c>
    </row>
    <row r="340" s="2" customFormat="1" ht="24.15" customHeight="1">
      <c r="A340" s="41"/>
      <c r="B340" s="42"/>
      <c r="C340" s="215" t="s">
        <v>551</v>
      </c>
      <c r="D340" s="215" t="s">
        <v>129</v>
      </c>
      <c r="E340" s="216" t="s">
        <v>863</v>
      </c>
      <c r="F340" s="217" t="s">
        <v>864</v>
      </c>
      <c r="G340" s="218" t="s">
        <v>245</v>
      </c>
      <c r="H340" s="219">
        <v>75</v>
      </c>
      <c r="I340" s="220"/>
      <c r="J340" s="221">
        <f>ROUND(I340*H340,2)</f>
        <v>0</v>
      </c>
      <c r="K340" s="217" t="s">
        <v>191</v>
      </c>
      <c r="L340" s="47"/>
      <c r="M340" s="222" t="s">
        <v>19</v>
      </c>
      <c r="N340" s="223" t="s">
        <v>40</v>
      </c>
      <c r="O340" s="87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148</v>
      </c>
      <c r="AT340" s="226" t="s">
        <v>129</v>
      </c>
      <c r="AU340" s="226" t="s">
        <v>79</v>
      </c>
      <c r="AY340" s="20" t="s">
        <v>126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77</v>
      </c>
      <c r="BK340" s="227">
        <f>ROUND(I340*H340,2)</f>
        <v>0</v>
      </c>
      <c r="BL340" s="20" t="s">
        <v>148</v>
      </c>
      <c r="BM340" s="226" t="s">
        <v>1402</v>
      </c>
    </row>
    <row r="341" s="2" customFormat="1">
      <c r="A341" s="41"/>
      <c r="B341" s="42"/>
      <c r="C341" s="43"/>
      <c r="D341" s="237" t="s">
        <v>193</v>
      </c>
      <c r="E341" s="43"/>
      <c r="F341" s="238" t="s">
        <v>866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193</v>
      </c>
      <c r="AU341" s="20" t="s">
        <v>79</v>
      </c>
    </row>
    <row r="342" s="13" customFormat="1">
      <c r="A342" s="13"/>
      <c r="B342" s="239"/>
      <c r="C342" s="240"/>
      <c r="D342" s="228" t="s">
        <v>195</v>
      </c>
      <c r="E342" s="241" t="s">
        <v>19</v>
      </c>
      <c r="F342" s="242" t="s">
        <v>1403</v>
      </c>
      <c r="G342" s="240"/>
      <c r="H342" s="243">
        <v>75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195</v>
      </c>
      <c r="AU342" s="249" t="s">
        <v>79</v>
      </c>
      <c r="AV342" s="13" t="s">
        <v>79</v>
      </c>
      <c r="AW342" s="13" t="s">
        <v>31</v>
      </c>
      <c r="AX342" s="13" t="s">
        <v>77</v>
      </c>
      <c r="AY342" s="249" t="s">
        <v>126</v>
      </c>
    </row>
    <row r="343" s="12" customFormat="1" ht="22.8" customHeight="1">
      <c r="A343" s="12"/>
      <c r="B343" s="199"/>
      <c r="C343" s="200"/>
      <c r="D343" s="201" t="s">
        <v>68</v>
      </c>
      <c r="E343" s="213" t="s">
        <v>933</v>
      </c>
      <c r="F343" s="213" t="s">
        <v>934</v>
      </c>
      <c r="G343" s="200"/>
      <c r="H343" s="200"/>
      <c r="I343" s="203"/>
      <c r="J343" s="214">
        <f>BK343</f>
        <v>0</v>
      </c>
      <c r="K343" s="200"/>
      <c r="L343" s="205"/>
      <c r="M343" s="206"/>
      <c r="N343" s="207"/>
      <c r="O343" s="207"/>
      <c r="P343" s="208">
        <f>SUM(P344:P358)</f>
        <v>0</v>
      </c>
      <c r="Q343" s="207"/>
      <c r="R343" s="208">
        <f>SUM(R344:R358)</f>
        <v>0</v>
      </c>
      <c r="S343" s="207"/>
      <c r="T343" s="209">
        <f>SUM(T344:T358)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0" t="s">
        <v>77</v>
      </c>
      <c r="AT343" s="211" t="s">
        <v>68</v>
      </c>
      <c r="AU343" s="211" t="s">
        <v>77</v>
      </c>
      <c r="AY343" s="210" t="s">
        <v>126</v>
      </c>
      <c r="BK343" s="212">
        <f>SUM(BK344:BK358)</f>
        <v>0</v>
      </c>
    </row>
    <row r="344" s="2" customFormat="1" ht="37.8" customHeight="1">
      <c r="A344" s="41"/>
      <c r="B344" s="42"/>
      <c r="C344" s="215" t="s">
        <v>557</v>
      </c>
      <c r="D344" s="215" t="s">
        <v>129</v>
      </c>
      <c r="E344" s="216" t="s">
        <v>936</v>
      </c>
      <c r="F344" s="217" t="s">
        <v>937</v>
      </c>
      <c r="G344" s="218" t="s">
        <v>322</v>
      </c>
      <c r="H344" s="219">
        <v>364.33100000000002</v>
      </c>
      <c r="I344" s="220"/>
      <c r="J344" s="221">
        <f>ROUND(I344*H344,2)</f>
        <v>0</v>
      </c>
      <c r="K344" s="217" t="s">
        <v>191</v>
      </c>
      <c r="L344" s="47"/>
      <c r="M344" s="222" t="s">
        <v>19</v>
      </c>
      <c r="N344" s="223" t="s">
        <v>40</v>
      </c>
      <c r="O344" s="87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6" t="s">
        <v>148</v>
      </c>
      <c r="AT344" s="226" t="s">
        <v>129</v>
      </c>
      <c r="AU344" s="226" t="s">
        <v>79</v>
      </c>
      <c r="AY344" s="20" t="s">
        <v>126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20" t="s">
        <v>77</v>
      </c>
      <c r="BK344" s="227">
        <f>ROUND(I344*H344,2)</f>
        <v>0</v>
      </c>
      <c r="BL344" s="20" t="s">
        <v>148</v>
      </c>
      <c r="BM344" s="226" t="s">
        <v>1404</v>
      </c>
    </row>
    <row r="345" s="2" customFormat="1">
      <c r="A345" s="41"/>
      <c r="B345" s="42"/>
      <c r="C345" s="43"/>
      <c r="D345" s="237" t="s">
        <v>193</v>
      </c>
      <c r="E345" s="43"/>
      <c r="F345" s="238" t="s">
        <v>939</v>
      </c>
      <c r="G345" s="43"/>
      <c r="H345" s="43"/>
      <c r="I345" s="230"/>
      <c r="J345" s="43"/>
      <c r="K345" s="43"/>
      <c r="L345" s="47"/>
      <c r="M345" s="231"/>
      <c r="N345" s="232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193</v>
      </c>
      <c r="AU345" s="20" t="s">
        <v>79</v>
      </c>
    </row>
    <row r="346" s="13" customFormat="1">
      <c r="A346" s="13"/>
      <c r="B346" s="239"/>
      <c r="C346" s="240"/>
      <c r="D346" s="228" t="s">
        <v>195</v>
      </c>
      <c r="E346" s="241" t="s">
        <v>19</v>
      </c>
      <c r="F346" s="242" t="s">
        <v>1405</v>
      </c>
      <c r="G346" s="240"/>
      <c r="H346" s="243">
        <v>364.33100000000002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195</v>
      </c>
      <c r="AU346" s="249" t="s">
        <v>79</v>
      </c>
      <c r="AV346" s="13" t="s">
        <v>79</v>
      </c>
      <c r="AW346" s="13" t="s">
        <v>31</v>
      </c>
      <c r="AX346" s="13" t="s">
        <v>77</v>
      </c>
      <c r="AY346" s="249" t="s">
        <v>126</v>
      </c>
    </row>
    <row r="347" s="2" customFormat="1" ht="49.05" customHeight="1">
      <c r="A347" s="41"/>
      <c r="B347" s="42"/>
      <c r="C347" s="215" t="s">
        <v>562</v>
      </c>
      <c r="D347" s="215" t="s">
        <v>129</v>
      </c>
      <c r="E347" s="216" t="s">
        <v>943</v>
      </c>
      <c r="F347" s="217" t="s">
        <v>944</v>
      </c>
      <c r="G347" s="218" t="s">
        <v>322</v>
      </c>
      <c r="H347" s="219">
        <v>2185.9859999999999</v>
      </c>
      <c r="I347" s="220"/>
      <c r="J347" s="221">
        <f>ROUND(I347*H347,2)</f>
        <v>0</v>
      </c>
      <c r="K347" s="217" t="s">
        <v>191</v>
      </c>
      <c r="L347" s="47"/>
      <c r="M347" s="222" t="s">
        <v>19</v>
      </c>
      <c r="N347" s="223" t="s">
        <v>40</v>
      </c>
      <c r="O347" s="87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6" t="s">
        <v>148</v>
      </c>
      <c r="AT347" s="226" t="s">
        <v>129</v>
      </c>
      <c r="AU347" s="226" t="s">
        <v>79</v>
      </c>
      <c r="AY347" s="20" t="s">
        <v>126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20" t="s">
        <v>77</v>
      </c>
      <c r="BK347" s="227">
        <f>ROUND(I347*H347,2)</f>
        <v>0</v>
      </c>
      <c r="BL347" s="20" t="s">
        <v>148</v>
      </c>
      <c r="BM347" s="226" t="s">
        <v>1406</v>
      </c>
    </row>
    <row r="348" s="2" customFormat="1">
      <c r="A348" s="41"/>
      <c r="B348" s="42"/>
      <c r="C348" s="43"/>
      <c r="D348" s="237" t="s">
        <v>193</v>
      </c>
      <c r="E348" s="43"/>
      <c r="F348" s="238" t="s">
        <v>946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193</v>
      </c>
      <c r="AU348" s="20" t="s">
        <v>79</v>
      </c>
    </row>
    <row r="349" s="13" customFormat="1">
      <c r="A349" s="13"/>
      <c r="B349" s="239"/>
      <c r="C349" s="240"/>
      <c r="D349" s="228" t="s">
        <v>195</v>
      </c>
      <c r="E349" s="241" t="s">
        <v>19</v>
      </c>
      <c r="F349" s="242" t="s">
        <v>1407</v>
      </c>
      <c r="G349" s="240"/>
      <c r="H349" s="243">
        <v>364.33100000000002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195</v>
      </c>
      <c r="AU349" s="249" t="s">
        <v>79</v>
      </c>
      <c r="AV349" s="13" t="s">
        <v>79</v>
      </c>
      <c r="AW349" s="13" t="s">
        <v>31</v>
      </c>
      <c r="AX349" s="13" t="s">
        <v>77</v>
      </c>
      <c r="AY349" s="249" t="s">
        <v>126</v>
      </c>
    </row>
    <row r="350" s="13" customFormat="1">
      <c r="A350" s="13"/>
      <c r="B350" s="239"/>
      <c r="C350" s="240"/>
      <c r="D350" s="228" t="s">
        <v>195</v>
      </c>
      <c r="E350" s="240"/>
      <c r="F350" s="242" t="s">
        <v>1408</v>
      </c>
      <c r="G350" s="240"/>
      <c r="H350" s="243">
        <v>2185.9859999999999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195</v>
      </c>
      <c r="AU350" s="249" t="s">
        <v>79</v>
      </c>
      <c r="AV350" s="13" t="s">
        <v>79</v>
      </c>
      <c r="AW350" s="13" t="s">
        <v>4</v>
      </c>
      <c r="AX350" s="13" t="s">
        <v>77</v>
      </c>
      <c r="AY350" s="249" t="s">
        <v>126</v>
      </c>
    </row>
    <row r="351" s="2" customFormat="1" ht="24.15" customHeight="1">
      <c r="A351" s="41"/>
      <c r="B351" s="42"/>
      <c r="C351" s="215" t="s">
        <v>568</v>
      </c>
      <c r="D351" s="215" t="s">
        <v>129</v>
      </c>
      <c r="E351" s="216" t="s">
        <v>950</v>
      </c>
      <c r="F351" s="217" t="s">
        <v>951</v>
      </c>
      <c r="G351" s="218" t="s">
        <v>322</v>
      </c>
      <c r="H351" s="219">
        <v>364.33100000000002</v>
      </c>
      <c r="I351" s="220"/>
      <c r="J351" s="221">
        <f>ROUND(I351*H351,2)</f>
        <v>0</v>
      </c>
      <c r="K351" s="217" t="s">
        <v>191</v>
      </c>
      <c r="L351" s="47"/>
      <c r="M351" s="222" t="s">
        <v>19</v>
      </c>
      <c r="N351" s="223" t="s">
        <v>40</v>
      </c>
      <c r="O351" s="87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148</v>
      </c>
      <c r="AT351" s="226" t="s">
        <v>129</v>
      </c>
      <c r="AU351" s="226" t="s">
        <v>79</v>
      </c>
      <c r="AY351" s="20" t="s">
        <v>126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77</v>
      </c>
      <c r="BK351" s="227">
        <f>ROUND(I351*H351,2)</f>
        <v>0</v>
      </c>
      <c r="BL351" s="20" t="s">
        <v>148</v>
      </c>
      <c r="BM351" s="226" t="s">
        <v>1409</v>
      </c>
    </row>
    <row r="352" s="2" customFormat="1">
      <c r="A352" s="41"/>
      <c r="B352" s="42"/>
      <c r="C352" s="43"/>
      <c r="D352" s="237" t="s">
        <v>193</v>
      </c>
      <c r="E352" s="43"/>
      <c r="F352" s="238" t="s">
        <v>953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193</v>
      </c>
      <c r="AU352" s="20" t="s">
        <v>79</v>
      </c>
    </row>
    <row r="353" s="13" customFormat="1">
      <c r="A353" s="13"/>
      <c r="B353" s="239"/>
      <c r="C353" s="240"/>
      <c r="D353" s="228" t="s">
        <v>195</v>
      </c>
      <c r="E353" s="241" t="s">
        <v>19</v>
      </c>
      <c r="F353" s="242" t="s">
        <v>1405</v>
      </c>
      <c r="G353" s="240"/>
      <c r="H353" s="243">
        <v>364.33100000000002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195</v>
      </c>
      <c r="AU353" s="249" t="s">
        <v>79</v>
      </c>
      <c r="AV353" s="13" t="s">
        <v>79</v>
      </c>
      <c r="AW353" s="13" t="s">
        <v>31</v>
      </c>
      <c r="AX353" s="13" t="s">
        <v>77</v>
      </c>
      <c r="AY353" s="249" t="s">
        <v>126</v>
      </c>
    </row>
    <row r="354" s="2" customFormat="1" ht="44.25" customHeight="1">
      <c r="A354" s="41"/>
      <c r="B354" s="42"/>
      <c r="C354" s="215" t="s">
        <v>573</v>
      </c>
      <c r="D354" s="215" t="s">
        <v>129</v>
      </c>
      <c r="E354" s="216" t="s">
        <v>955</v>
      </c>
      <c r="F354" s="217" t="s">
        <v>956</v>
      </c>
      <c r="G354" s="218" t="s">
        <v>322</v>
      </c>
      <c r="H354" s="219">
        <v>364.33100000000002</v>
      </c>
      <c r="I354" s="220"/>
      <c r="J354" s="221">
        <f>ROUND(I354*H354,2)</f>
        <v>0</v>
      </c>
      <c r="K354" s="217" t="s">
        <v>191</v>
      </c>
      <c r="L354" s="47"/>
      <c r="M354" s="222" t="s">
        <v>19</v>
      </c>
      <c r="N354" s="223" t="s">
        <v>40</v>
      </c>
      <c r="O354" s="87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148</v>
      </c>
      <c r="AT354" s="226" t="s">
        <v>129</v>
      </c>
      <c r="AU354" s="226" t="s">
        <v>79</v>
      </c>
      <c r="AY354" s="20" t="s">
        <v>126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77</v>
      </c>
      <c r="BK354" s="227">
        <f>ROUND(I354*H354,2)</f>
        <v>0</v>
      </c>
      <c r="BL354" s="20" t="s">
        <v>148</v>
      </c>
      <c r="BM354" s="226" t="s">
        <v>1410</v>
      </c>
    </row>
    <row r="355" s="2" customFormat="1">
      <c r="A355" s="41"/>
      <c r="B355" s="42"/>
      <c r="C355" s="43"/>
      <c r="D355" s="237" t="s">
        <v>193</v>
      </c>
      <c r="E355" s="43"/>
      <c r="F355" s="238" t="s">
        <v>958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193</v>
      </c>
      <c r="AU355" s="20" t="s">
        <v>79</v>
      </c>
    </row>
    <row r="356" s="13" customFormat="1">
      <c r="A356" s="13"/>
      <c r="B356" s="239"/>
      <c r="C356" s="240"/>
      <c r="D356" s="228" t="s">
        <v>195</v>
      </c>
      <c r="E356" s="241" t="s">
        <v>19</v>
      </c>
      <c r="F356" s="242" t="s">
        <v>1405</v>
      </c>
      <c r="G356" s="240"/>
      <c r="H356" s="243">
        <v>364.33100000000002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195</v>
      </c>
      <c r="AU356" s="249" t="s">
        <v>79</v>
      </c>
      <c r="AV356" s="13" t="s">
        <v>79</v>
      </c>
      <c r="AW356" s="13" t="s">
        <v>31</v>
      </c>
      <c r="AX356" s="13" t="s">
        <v>77</v>
      </c>
      <c r="AY356" s="249" t="s">
        <v>126</v>
      </c>
    </row>
    <row r="357" s="2" customFormat="1" ht="24.15" customHeight="1">
      <c r="A357" s="41"/>
      <c r="B357" s="42"/>
      <c r="C357" s="215" t="s">
        <v>578</v>
      </c>
      <c r="D357" s="215" t="s">
        <v>129</v>
      </c>
      <c r="E357" s="216" t="s">
        <v>960</v>
      </c>
      <c r="F357" s="217" t="s">
        <v>961</v>
      </c>
      <c r="G357" s="218" t="s">
        <v>322</v>
      </c>
      <c r="H357" s="219">
        <v>46.679000000000002</v>
      </c>
      <c r="I357" s="220"/>
      <c r="J357" s="221">
        <f>ROUND(I357*H357,2)</f>
        <v>0</v>
      </c>
      <c r="K357" s="217" t="s">
        <v>19</v>
      </c>
      <c r="L357" s="47"/>
      <c r="M357" s="222" t="s">
        <v>19</v>
      </c>
      <c r="N357" s="223" t="s">
        <v>40</v>
      </c>
      <c r="O357" s="87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148</v>
      </c>
      <c r="AT357" s="226" t="s">
        <v>129</v>
      </c>
      <c r="AU357" s="226" t="s">
        <v>79</v>
      </c>
      <c r="AY357" s="20" t="s">
        <v>126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77</v>
      </c>
      <c r="BK357" s="227">
        <f>ROUND(I357*H357,2)</f>
        <v>0</v>
      </c>
      <c r="BL357" s="20" t="s">
        <v>148</v>
      </c>
      <c r="BM357" s="226" t="s">
        <v>1411</v>
      </c>
    </row>
    <row r="358" s="13" customFormat="1">
      <c r="A358" s="13"/>
      <c r="B358" s="239"/>
      <c r="C358" s="240"/>
      <c r="D358" s="228" t="s">
        <v>195</v>
      </c>
      <c r="E358" s="241" t="s">
        <v>19</v>
      </c>
      <c r="F358" s="242" t="s">
        <v>1412</v>
      </c>
      <c r="G358" s="240"/>
      <c r="H358" s="243">
        <v>46.679000000000002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195</v>
      </c>
      <c r="AU358" s="249" t="s">
        <v>79</v>
      </c>
      <c r="AV358" s="13" t="s">
        <v>79</v>
      </c>
      <c r="AW358" s="13" t="s">
        <v>31</v>
      </c>
      <c r="AX358" s="13" t="s">
        <v>77</v>
      </c>
      <c r="AY358" s="249" t="s">
        <v>126</v>
      </c>
    </row>
    <row r="359" s="12" customFormat="1" ht="22.8" customHeight="1">
      <c r="A359" s="12"/>
      <c r="B359" s="199"/>
      <c r="C359" s="200"/>
      <c r="D359" s="201" t="s">
        <v>68</v>
      </c>
      <c r="E359" s="213" t="s">
        <v>964</v>
      </c>
      <c r="F359" s="213" t="s">
        <v>965</v>
      </c>
      <c r="G359" s="200"/>
      <c r="H359" s="200"/>
      <c r="I359" s="203"/>
      <c r="J359" s="214">
        <f>BK359</f>
        <v>0</v>
      </c>
      <c r="K359" s="200"/>
      <c r="L359" s="205"/>
      <c r="M359" s="206"/>
      <c r="N359" s="207"/>
      <c r="O359" s="207"/>
      <c r="P359" s="208">
        <f>SUM(P360:P361)</f>
        <v>0</v>
      </c>
      <c r="Q359" s="207"/>
      <c r="R359" s="208">
        <f>SUM(R360:R361)</f>
        <v>0</v>
      </c>
      <c r="S359" s="207"/>
      <c r="T359" s="209">
        <f>SUM(T360:T361)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0" t="s">
        <v>77</v>
      </c>
      <c r="AT359" s="211" t="s">
        <v>68</v>
      </c>
      <c r="AU359" s="211" t="s">
        <v>77</v>
      </c>
      <c r="AY359" s="210" t="s">
        <v>126</v>
      </c>
      <c r="BK359" s="212">
        <f>SUM(BK360:BK361)</f>
        <v>0</v>
      </c>
    </row>
    <row r="360" s="2" customFormat="1" ht="37.8" customHeight="1">
      <c r="A360" s="41"/>
      <c r="B360" s="42"/>
      <c r="C360" s="215" t="s">
        <v>585</v>
      </c>
      <c r="D360" s="215" t="s">
        <v>129</v>
      </c>
      <c r="E360" s="216" t="s">
        <v>967</v>
      </c>
      <c r="F360" s="217" t="s">
        <v>968</v>
      </c>
      <c r="G360" s="218" t="s">
        <v>322</v>
      </c>
      <c r="H360" s="219">
        <v>401.09199999999998</v>
      </c>
      <c r="I360" s="220"/>
      <c r="J360" s="221">
        <f>ROUND(I360*H360,2)</f>
        <v>0</v>
      </c>
      <c r="K360" s="217" t="s">
        <v>191</v>
      </c>
      <c r="L360" s="47"/>
      <c r="M360" s="222" t="s">
        <v>19</v>
      </c>
      <c r="N360" s="223" t="s">
        <v>40</v>
      </c>
      <c r="O360" s="87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148</v>
      </c>
      <c r="AT360" s="226" t="s">
        <v>129</v>
      </c>
      <c r="AU360" s="226" t="s">
        <v>79</v>
      </c>
      <c r="AY360" s="20" t="s">
        <v>126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20" t="s">
        <v>77</v>
      </c>
      <c r="BK360" s="227">
        <f>ROUND(I360*H360,2)</f>
        <v>0</v>
      </c>
      <c r="BL360" s="20" t="s">
        <v>148</v>
      </c>
      <c r="BM360" s="226" t="s">
        <v>1413</v>
      </c>
    </row>
    <row r="361" s="2" customFormat="1">
      <c r="A361" s="41"/>
      <c r="B361" s="42"/>
      <c r="C361" s="43"/>
      <c r="D361" s="237" t="s">
        <v>193</v>
      </c>
      <c r="E361" s="43"/>
      <c r="F361" s="238" t="s">
        <v>970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193</v>
      </c>
      <c r="AU361" s="20" t="s">
        <v>79</v>
      </c>
    </row>
    <row r="362" s="12" customFormat="1" ht="25.92" customHeight="1">
      <c r="A362" s="12"/>
      <c r="B362" s="199"/>
      <c r="C362" s="200"/>
      <c r="D362" s="201" t="s">
        <v>68</v>
      </c>
      <c r="E362" s="202" t="s">
        <v>971</v>
      </c>
      <c r="F362" s="202" t="s">
        <v>972</v>
      </c>
      <c r="G362" s="200"/>
      <c r="H362" s="200"/>
      <c r="I362" s="203"/>
      <c r="J362" s="204">
        <f>BK362</f>
        <v>0</v>
      </c>
      <c r="K362" s="200"/>
      <c r="L362" s="205"/>
      <c r="M362" s="206"/>
      <c r="N362" s="207"/>
      <c r="O362" s="207"/>
      <c r="P362" s="208">
        <f>P363</f>
        <v>0</v>
      </c>
      <c r="Q362" s="207"/>
      <c r="R362" s="208">
        <f>R363</f>
        <v>0.0060000000000000001</v>
      </c>
      <c r="S362" s="207"/>
      <c r="T362" s="209">
        <f>T363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0" t="s">
        <v>79</v>
      </c>
      <c r="AT362" s="211" t="s">
        <v>68</v>
      </c>
      <c r="AU362" s="211" t="s">
        <v>69</v>
      </c>
      <c r="AY362" s="210" t="s">
        <v>126</v>
      </c>
      <c r="BK362" s="212">
        <f>BK363</f>
        <v>0</v>
      </c>
    </row>
    <row r="363" s="12" customFormat="1" ht="22.8" customHeight="1">
      <c r="A363" s="12"/>
      <c r="B363" s="199"/>
      <c r="C363" s="200"/>
      <c r="D363" s="201" t="s">
        <v>68</v>
      </c>
      <c r="E363" s="213" t="s">
        <v>1414</v>
      </c>
      <c r="F363" s="213" t="s">
        <v>1415</v>
      </c>
      <c r="G363" s="200"/>
      <c r="H363" s="200"/>
      <c r="I363" s="203"/>
      <c r="J363" s="214">
        <f>BK363</f>
        <v>0</v>
      </c>
      <c r="K363" s="200"/>
      <c r="L363" s="205"/>
      <c r="M363" s="206"/>
      <c r="N363" s="207"/>
      <c r="O363" s="207"/>
      <c r="P363" s="208">
        <f>SUM(P364:P367)</f>
        <v>0</v>
      </c>
      <c r="Q363" s="207"/>
      <c r="R363" s="208">
        <f>SUM(R364:R367)</f>
        <v>0.0060000000000000001</v>
      </c>
      <c r="S363" s="207"/>
      <c r="T363" s="209">
        <f>SUM(T364:T367)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0" t="s">
        <v>79</v>
      </c>
      <c r="AT363" s="211" t="s">
        <v>68</v>
      </c>
      <c r="AU363" s="211" t="s">
        <v>77</v>
      </c>
      <c r="AY363" s="210" t="s">
        <v>126</v>
      </c>
      <c r="BK363" s="212">
        <f>SUM(BK364:BK367)</f>
        <v>0</v>
      </c>
    </row>
    <row r="364" s="2" customFormat="1" ht="49.05" customHeight="1">
      <c r="A364" s="41"/>
      <c r="B364" s="42"/>
      <c r="C364" s="215" t="s">
        <v>590</v>
      </c>
      <c r="D364" s="215" t="s">
        <v>129</v>
      </c>
      <c r="E364" s="216" t="s">
        <v>1416</v>
      </c>
      <c r="F364" s="217" t="s">
        <v>1417</v>
      </c>
      <c r="G364" s="218" t="s">
        <v>245</v>
      </c>
      <c r="H364" s="219">
        <v>6</v>
      </c>
      <c r="I364" s="220"/>
      <c r="J364" s="221">
        <f>ROUND(I364*H364,2)</f>
        <v>0</v>
      </c>
      <c r="K364" s="217" t="s">
        <v>191</v>
      </c>
      <c r="L364" s="47"/>
      <c r="M364" s="222" t="s">
        <v>19</v>
      </c>
      <c r="N364" s="223" t="s">
        <v>40</v>
      </c>
      <c r="O364" s="87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291</v>
      </c>
      <c r="AT364" s="226" t="s">
        <v>129</v>
      </c>
      <c r="AU364" s="226" t="s">
        <v>79</v>
      </c>
      <c r="AY364" s="20" t="s">
        <v>126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0" t="s">
        <v>77</v>
      </c>
      <c r="BK364" s="227">
        <f>ROUND(I364*H364,2)</f>
        <v>0</v>
      </c>
      <c r="BL364" s="20" t="s">
        <v>291</v>
      </c>
      <c r="BM364" s="226" t="s">
        <v>1418</v>
      </c>
    </row>
    <row r="365" s="2" customFormat="1">
      <c r="A365" s="41"/>
      <c r="B365" s="42"/>
      <c r="C365" s="43"/>
      <c r="D365" s="237" t="s">
        <v>193</v>
      </c>
      <c r="E365" s="43"/>
      <c r="F365" s="238" t="s">
        <v>1419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193</v>
      </c>
      <c r="AU365" s="20" t="s">
        <v>79</v>
      </c>
    </row>
    <row r="366" s="2" customFormat="1" ht="16.5" customHeight="1">
      <c r="A366" s="41"/>
      <c r="B366" s="42"/>
      <c r="C366" s="282" t="s">
        <v>596</v>
      </c>
      <c r="D366" s="282" t="s">
        <v>361</v>
      </c>
      <c r="E366" s="283" t="s">
        <v>1420</v>
      </c>
      <c r="F366" s="284" t="s">
        <v>1421</v>
      </c>
      <c r="G366" s="285" t="s">
        <v>413</v>
      </c>
      <c r="H366" s="286">
        <v>6</v>
      </c>
      <c r="I366" s="287"/>
      <c r="J366" s="288">
        <f>ROUND(I366*H366,2)</f>
        <v>0</v>
      </c>
      <c r="K366" s="284" t="s">
        <v>191</v>
      </c>
      <c r="L366" s="289"/>
      <c r="M366" s="290" t="s">
        <v>19</v>
      </c>
      <c r="N366" s="291" t="s">
        <v>40</v>
      </c>
      <c r="O366" s="87"/>
      <c r="P366" s="224">
        <f>O366*H366</f>
        <v>0</v>
      </c>
      <c r="Q366" s="224">
        <v>0.001</v>
      </c>
      <c r="R366" s="224">
        <f>Q366*H366</f>
        <v>0.0060000000000000001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397</v>
      </c>
      <c r="AT366" s="226" t="s">
        <v>361</v>
      </c>
      <c r="AU366" s="226" t="s">
        <v>79</v>
      </c>
      <c r="AY366" s="20" t="s">
        <v>126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77</v>
      </c>
      <c r="BK366" s="227">
        <f>ROUND(I366*H366,2)</f>
        <v>0</v>
      </c>
      <c r="BL366" s="20" t="s">
        <v>291</v>
      </c>
      <c r="BM366" s="226" t="s">
        <v>1422</v>
      </c>
    </row>
    <row r="367" s="13" customFormat="1">
      <c r="A367" s="13"/>
      <c r="B367" s="239"/>
      <c r="C367" s="240"/>
      <c r="D367" s="228" t="s">
        <v>195</v>
      </c>
      <c r="E367" s="241" t="s">
        <v>19</v>
      </c>
      <c r="F367" s="242" t="s">
        <v>1423</v>
      </c>
      <c r="G367" s="240"/>
      <c r="H367" s="243">
        <v>6</v>
      </c>
      <c r="I367" s="244"/>
      <c r="J367" s="240"/>
      <c r="K367" s="240"/>
      <c r="L367" s="245"/>
      <c r="M367" s="292"/>
      <c r="N367" s="293"/>
      <c r="O367" s="293"/>
      <c r="P367" s="293"/>
      <c r="Q367" s="293"/>
      <c r="R367" s="293"/>
      <c r="S367" s="293"/>
      <c r="T367" s="29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195</v>
      </c>
      <c r="AU367" s="249" t="s">
        <v>79</v>
      </c>
      <c r="AV367" s="13" t="s">
        <v>79</v>
      </c>
      <c r="AW367" s="13" t="s">
        <v>31</v>
      </c>
      <c r="AX367" s="13" t="s">
        <v>77</v>
      </c>
      <c r="AY367" s="249" t="s">
        <v>126</v>
      </c>
    </row>
    <row r="368" s="2" customFormat="1" ht="6.96" customHeight="1">
      <c r="A368" s="41"/>
      <c r="B368" s="62"/>
      <c r="C368" s="63"/>
      <c r="D368" s="63"/>
      <c r="E368" s="63"/>
      <c r="F368" s="63"/>
      <c r="G368" s="63"/>
      <c r="H368" s="63"/>
      <c r="I368" s="63"/>
      <c r="J368" s="63"/>
      <c r="K368" s="63"/>
      <c r="L368" s="47"/>
      <c r="M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</row>
  </sheetData>
  <sheetProtection sheet="1" autoFilter="0" formatColumns="0" formatRows="0" objects="1" scenarios="1" spinCount="100000" saltValue="jEKdb/Wik6bRWhCawPQ1q0xI2wfCNl+68pUMsPxNTUqL64wnebxquISwRUo5x+aqDQnLN7JaC8+W2yS64/vsYw==" hashValue="sIlC5IfkLwe58QiGSLPBZ7Im0UeQq9cRUeaVsjg4/AYZlGajk9ACvxPEjBuGcPJ5ZXOc6h32AqzMD07YGezj6A==" algorithmName="SHA-512" password="CC35"/>
  <autoFilter ref="C88:K36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11151231"/>
    <hyperlink ref="F96" r:id="rId2" display="https://podminky.urs.cz/item/CS_URS_2024_02/111301111"/>
    <hyperlink ref="F102" r:id="rId3" display="https://podminky.urs.cz/item/CS_URS_2024_02/113106123"/>
    <hyperlink ref="F108" r:id="rId4" display="https://podminky.urs.cz/item/CS_URS_2024_02/113107171"/>
    <hyperlink ref="F114" r:id="rId5" display="https://podminky.urs.cz/item/CS_URS_2024_02/113107231"/>
    <hyperlink ref="F118" r:id="rId6" display="https://podminky.urs.cz/item/CS_URS_2024_02/113154531"/>
    <hyperlink ref="F124" r:id="rId7" display="https://podminky.urs.cz/item/CS_URS_2024_02/113202111"/>
    <hyperlink ref="F133" r:id="rId8" display="https://podminky.urs.cz/item/CS_URS_2024_02/122251102"/>
    <hyperlink ref="F136" r:id="rId9" display="https://podminky.urs.cz/item/CS_URS_2024_02/131213702"/>
    <hyperlink ref="F143" r:id="rId10" display="https://podminky.urs.cz/item/CS_URS_2024_02/132212332"/>
    <hyperlink ref="F147" r:id="rId11" display="https://podminky.urs.cz/item/CS_URS_2024_02/162351103"/>
    <hyperlink ref="F152" r:id="rId12" display="https://podminky.urs.cz/item/CS_URS_2024_02/162702111"/>
    <hyperlink ref="F155" r:id="rId13" display="https://podminky.urs.cz/item/CS_URS_2024_02/162702119"/>
    <hyperlink ref="F158" r:id="rId14" display="https://podminky.urs.cz/item/CS_URS_2024_02/162751114"/>
    <hyperlink ref="F164" r:id="rId15" display="https://podminky.urs.cz/item/CS_URS_2024_02/167151101"/>
    <hyperlink ref="F169" r:id="rId16" display="https://podminky.urs.cz/item/CS_URS_2024_02/171201231"/>
    <hyperlink ref="F174" r:id="rId17" display="https://podminky.urs.cz/item/CS_URS_2024_02/171251201"/>
    <hyperlink ref="F180" r:id="rId18" display="https://podminky.urs.cz/item/CS_URS_2024_02/174111101"/>
    <hyperlink ref="F188" r:id="rId19" display="https://podminky.urs.cz/item/CS_URS_2024_02/181151311"/>
    <hyperlink ref="F191" r:id="rId20" display="https://podminky.urs.cz/item/CS_URS_2024_02/181351003"/>
    <hyperlink ref="F199" r:id="rId21" display="https://podminky.urs.cz/item/CS_URS_2024_02/181411121"/>
    <hyperlink ref="F204" r:id="rId22" display="https://podminky.urs.cz/item/CS_URS_2024_02/181951112"/>
    <hyperlink ref="F209" r:id="rId23" display="https://podminky.urs.cz/item/CS_URS_2024_02/183403114"/>
    <hyperlink ref="F212" r:id="rId24" display="https://podminky.urs.cz/item/CS_URS_2024_02/184813511"/>
    <hyperlink ref="F215" r:id="rId25" display="https://podminky.urs.cz/item/CS_URS_2024_02/185802113"/>
    <hyperlink ref="F220" r:id="rId26" display="https://podminky.urs.cz/item/CS_URS_2024_02/185803211"/>
    <hyperlink ref="F223" r:id="rId27" display="https://podminky.urs.cz/item/CS_URS_2024_02/185811211"/>
    <hyperlink ref="F227" r:id="rId28" display="https://podminky.urs.cz/item/CS_URS_2024_02/219991111"/>
    <hyperlink ref="F232" r:id="rId29" display="https://podminky.urs.cz/item/CS_URS_2024_02/271532212"/>
    <hyperlink ref="F240" r:id="rId30" display="https://podminky.urs.cz/item/CS_URS_2024_02/273313811"/>
    <hyperlink ref="F248" r:id="rId31" display="https://podminky.urs.cz/item/CS_URS_2024_02/273351121"/>
    <hyperlink ref="F256" r:id="rId32" display="https://podminky.urs.cz/item/CS_URS_2024_02/273351122"/>
    <hyperlink ref="F260" r:id="rId33" display="https://podminky.urs.cz/item/CS_URS_2024_02/564871111"/>
    <hyperlink ref="F265" r:id="rId34" display="https://podminky.urs.cz/item/CS_URS_2024_02/569903311"/>
    <hyperlink ref="F268" r:id="rId35" display="https://podminky.urs.cz/item/CS_URS_2024_02/596211123"/>
    <hyperlink ref="F299" r:id="rId36" display="https://podminky.urs.cz/item/CS_URS_2024_02/596211125"/>
    <hyperlink ref="F305" r:id="rId37" display="https://podminky.urs.cz/item/CS_URS_2024_02/899132121"/>
    <hyperlink ref="F308" r:id="rId38" display="https://podminky.urs.cz/item/CS_URS_2024_02/899132213"/>
    <hyperlink ref="F312" r:id="rId39" display="https://podminky.urs.cz/item/CS_URS_2024_02/916131213"/>
    <hyperlink ref="F323" r:id="rId40" display="https://podminky.urs.cz/item/CS_URS_2024_02/916132113"/>
    <hyperlink ref="F328" r:id="rId41" display="https://podminky.urs.cz/item/CS_URS_2024_02/916231213"/>
    <hyperlink ref="F335" r:id="rId42" display="https://podminky.urs.cz/item/CS_URS_2024_02/916991121"/>
    <hyperlink ref="F341" r:id="rId43" display="https://podminky.urs.cz/item/CS_URS_2024_02/919735112"/>
    <hyperlink ref="F345" r:id="rId44" display="https://podminky.urs.cz/item/CS_URS_2024_02/997221571"/>
    <hyperlink ref="F348" r:id="rId45" display="https://podminky.urs.cz/item/CS_URS_2024_02/997221579"/>
    <hyperlink ref="F352" r:id="rId46" display="https://podminky.urs.cz/item/CS_URS_2024_02/997221611"/>
    <hyperlink ref="F355" r:id="rId47" display="https://podminky.urs.cz/item/CS_URS_2024_02/997221861"/>
    <hyperlink ref="F361" r:id="rId48" display="https://podminky.urs.cz/item/CS_URS_2024_02/998223011"/>
    <hyperlink ref="F365" r:id="rId49" display="https://podminky.urs.cz/item/CS_URS_2024_02/7414100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79</v>
      </c>
    </row>
    <row r="4" s="1" customFormat="1" ht="24.96" customHeight="1">
      <c r="B4" s="23"/>
      <c r="D4" s="143" t="s">
        <v>97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Věstonická – oprava komunikace a chodníků. Úsek Čejkovická – Pálavské náměstí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98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1424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25. 11. 2024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 xml:space="preserve"> </v>
      </c>
      <c r="F15" s="41"/>
      <c r="G15" s="41"/>
      <c r="H15" s="41"/>
      <c r="I15" s="145" t="s">
        <v>27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28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27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30</v>
      </c>
      <c r="E20" s="41"/>
      <c r="F20" s="41"/>
      <c r="G20" s="41"/>
      <c r="H20" s="41"/>
      <c r="I20" s="145" t="s">
        <v>26</v>
      </c>
      <c r="J20" s="136" t="str">
        <f>IF('Rekapitulace stavby'!AN16="","",'Rekapitulace stavby'!AN16)</f>
        <v/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tr">
        <f>IF('Rekapitulace stavby'!E17="","",'Rekapitulace stavby'!E17)</f>
        <v xml:space="preserve"> </v>
      </c>
      <c r="F21" s="41"/>
      <c r="G21" s="41"/>
      <c r="H21" s="41"/>
      <c r="I21" s="145" t="s">
        <v>27</v>
      </c>
      <c r="J21" s="136" t="str">
        <f>IF('Rekapitulace stavby'!AN17="","",'Rekapitulace stavby'!AN17)</f>
        <v/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32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27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33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35</v>
      </c>
      <c r="E30" s="41"/>
      <c r="F30" s="41"/>
      <c r="G30" s="41"/>
      <c r="H30" s="41"/>
      <c r="I30" s="41"/>
      <c r="J30" s="156">
        <f>ROUND(J87,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37</v>
      </c>
      <c r="G32" s="41"/>
      <c r="H32" s="41"/>
      <c r="I32" s="157" t="s">
        <v>36</v>
      </c>
      <c r="J32" s="157" t="s">
        <v>38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39</v>
      </c>
      <c r="E33" s="145" t="s">
        <v>40</v>
      </c>
      <c r="F33" s="159">
        <f>ROUND((SUM(BE87:BE299)),  2)</f>
        <v>0</v>
      </c>
      <c r="G33" s="41"/>
      <c r="H33" s="41"/>
      <c r="I33" s="160">
        <v>0.20999999999999999</v>
      </c>
      <c r="J33" s="159">
        <f>ROUND(((SUM(BE87:BE299))*I33),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41</v>
      </c>
      <c r="F34" s="159">
        <f>ROUND((SUM(BF87:BF299)),  2)</f>
        <v>0</v>
      </c>
      <c r="G34" s="41"/>
      <c r="H34" s="41"/>
      <c r="I34" s="160">
        <v>0.12</v>
      </c>
      <c r="J34" s="159">
        <f>ROUND(((SUM(BF87:BF299))*I34),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42</v>
      </c>
      <c r="F35" s="159">
        <f>ROUND((SUM(BG87:BG299)),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43</v>
      </c>
      <c r="F36" s="159">
        <f>ROUND((SUM(BH87:BH299)),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ROUND((SUM(BI87:BI299)),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45</v>
      </c>
      <c r="E39" s="163"/>
      <c r="F39" s="163"/>
      <c r="G39" s="164" t="s">
        <v>46</v>
      </c>
      <c r="H39" s="165" t="s">
        <v>47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100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Věstonická – oprava komunikace a chodníků. Úsek Čejkovická – Pálavské náměstí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98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103 - Oprava chodníků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25. 11. 2024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32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101</v>
      </c>
      <c r="D57" s="174"/>
      <c r="E57" s="174"/>
      <c r="F57" s="174"/>
      <c r="G57" s="174"/>
      <c r="H57" s="174"/>
      <c r="I57" s="174"/>
      <c r="J57" s="175" t="s">
        <v>102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67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103</v>
      </c>
    </row>
    <row r="60" s="9" customFormat="1" ht="24.96" customHeight="1">
      <c r="A60" s="9"/>
      <c r="B60" s="177"/>
      <c r="C60" s="178"/>
      <c r="D60" s="179" t="s">
        <v>174</v>
      </c>
      <c r="E60" s="180"/>
      <c r="F60" s="180"/>
      <c r="G60" s="180"/>
      <c r="H60" s="180"/>
      <c r="I60" s="180"/>
      <c r="J60" s="181">
        <f>J88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175</v>
      </c>
      <c r="E61" s="185"/>
      <c r="F61" s="185"/>
      <c r="G61" s="185"/>
      <c r="H61" s="185"/>
      <c r="I61" s="185"/>
      <c r="J61" s="186">
        <f>J89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176</v>
      </c>
      <c r="E62" s="185"/>
      <c r="F62" s="185"/>
      <c r="G62" s="185"/>
      <c r="H62" s="185"/>
      <c r="I62" s="185"/>
      <c r="J62" s="186">
        <f>J195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178</v>
      </c>
      <c r="E63" s="185"/>
      <c r="F63" s="185"/>
      <c r="G63" s="185"/>
      <c r="H63" s="185"/>
      <c r="I63" s="185"/>
      <c r="J63" s="186">
        <f>J204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179</v>
      </c>
      <c r="E64" s="185"/>
      <c r="F64" s="185"/>
      <c r="G64" s="185"/>
      <c r="H64" s="185"/>
      <c r="I64" s="185"/>
      <c r="J64" s="186">
        <f>J249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180</v>
      </c>
      <c r="E65" s="185"/>
      <c r="F65" s="185"/>
      <c r="G65" s="185"/>
      <c r="H65" s="185"/>
      <c r="I65" s="185"/>
      <c r="J65" s="186">
        <f>J259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181</v>
      </c>
      <c r="E66" s="185"/>
      <c r="F66" s="185"/>
      <c r="G66" s="185"/>
      <c r="H66" s="185"/>
      <c r="I66" s="185"/>
      <c r="J66" s="186">
        <f>J281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182</v>
      </c>
      <c r="E67" s="185"/>
      <c r="F67" s="185"/>
      <c r="G67" s="185"/>
      <c r="H67" s="185"/>
      <c r="I67" s="185"/>
      <c r="J67" s="186">
        <f>J297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110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6.25" customHeight="1">
      <c r="A77" s="41"/>
      <c r="B77" s="42"/>
      <c r="C77" s="43"/>
      <c r="D77" s="43"/>
      <c r="E77" s="172" t="str">
        <f>E7</f>
        <v>Věstonická – oprava komunikace a chodníků. Úsek Čejkovická – Pálavské náměstí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98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103 - Oprava chodníků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 xml:space="preserve"> </v>
      </c>
      <c r="G81" s="43"/>
      <c r="H81" s="43"/>
      <c r="I81" s="35" t="s">
        <v>23</v>
      </c>
      <c r="J81" s="75" t="str">
        <f>IF(J12="","",J12)</f>
        <v>25. 11. 2024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E15</f>
        <v xml:space="preserve"> </v>
      </c>
      <c r="G83" s="43"/>
      <c r="H83" s="43"/>
      <c r="I83" s="35" t="s">
        <v>30</v>
      </c>
      <c r="J83" s="39" t="str">
        <f>E21</f>
        <v xml:space="preserve"> 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28</v>
      </c>
      <c r="D84" s="43"/>
      <c r="E84" s="43"/>
      <c r="F84" s="30" t="str">
        <f>IF(E18="","",E18)</f>
        <v>Vyplň údaj</v>
      </c>
      <c r="G84" s="43"/>
      <c r="H84" s="43"/>
      <c r="I84" s="35" t="s">
        <v>32</v>
      </c>
      <c r="J84" s="39" t="str">
        <f>E24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111</v>
      </c>
      <c r="D86" s="191" t="s">
        <v>54</v>
      </c>
      <c r="E86" s="191" t="s">
        <v>50</v>
      </c>
      <c r="F86" s="191" t="s">
        <v>51</v>
      </c>
      <c r="G86" s="191" t="s">
        <v>112</v>
      </c>
      <c r="H86" s="191" t="s">
        <v>113</v>
      </c>
      <c r="I86" s="191" t="s">
        <v>114</v>
      </c>
      <c r="J86" s="191" t="s">
        <v>102</v>
      </c>
      <c r="K86" s="192" t="s">
        <v>115</v>
      </c>
      <c r="L86" s="193"/>
      <c r="M86" s="95" t="s">
        <v>19</v>
      </c>
      <c r="N86" s="96" t="s">
        <v>39</v>
      </c>
      <c r="O86" s="96" t="s">
        <v>116</v>
      </c>
      <c r="P86" s="96" t="s">
        <v>117</v>
      </c>
      <c r="Q86" s="96" t="s">
        <v>118</v>
      </c>
      <c r="R86" s="96" t="s">
        <v>119</v>
      </c>
      <c r="S86" s="96" t="s">
        <v>120</v>
      </c>
      <c r="T86" s="97" t="s">
        <v>121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122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855.58790596000017</v>
      </c>
      <c r="S87" s="99"/>
      <c r="T87" s="197">
        <f>T88</f>
        <v>840.24199999999996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68</v>
      </c>
      <c r="AU87" s="20" t="s">
        <v>103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68</v>
      </c>
      <c r="E88" s="202" t="s">
        <v>185</v>
      </c>
      <c r="F88" s="202" t="s">
        <v>186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P89+P195+P204+P249+P259+P281+P297</f>
        <v>0</v>
      </c>
      <c r="Q88" s="207"/>
      <c r="R88" s="208">
        <f>R89+R195+R204+R249+R259+R281+R297</f>
        <v>855.58790596000017</v>
      </c>
      <c r="S88" s="207"/>
      <c r="T88" s="209">
        <f>T89+T195+T204+T249+T259+T281+T297</f>
        <v>840.24199999999996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77</v>
      </c>
      <c r="AT88" s="211" t="s">
        <v>68</v>
      </c>
      <c r="AU88" s="211" t="s">
        <v>69</v>
      </c>
      <c r="AY88" s="210" t="s">
        <v>126</v>
      </c>
      <c r="BK88" s="212">
        <f>BK89+BK195+BK204+BK249+BK259+BK281+BK297</f>
        <v>0</v>
      </c>
    </row>
    <row r="89" s="12" customFormat="1" ht="22.8" customHeight="1">
      <c r="A89" s="12"/>
      <c r="B89" s="199"/>
      <c r="C89" s="200"/>
      <c r="D89" s="201" t="s">
        <v>68</v>
      </c>
      <c r="E89" s="213" t="s">
        <v>77</v>
      </c>
      <c r="F89" s="213" t="s">
        <v>187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SUM(P90:P194)</f>
        <v>0</v>
      </c>
      <c r="Q89" s="207"/>
      <c r="R89" s="208">
        <f>SUM(R90:R194)</f>
        <v>261.91871500000002</v>
      </c>
      <c r="S89" s="207"/>
      <c r="T89" s="209">
        <f>SUM(T90:T194)</f>
        <v>838.67199999999991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77</v>
      </c>
      <c r="AT89" s="211" t="s">
        <v>68</v>
      </c>
      <c r="AU89" s="211" t="s">
        <v>77</v>
      </c>
      <c r="AY89" s="210" t="s">
        <v>126</v>
      </c>
      <c r="BK89" s="212">
        <f>SUM(BK90:BK194)</f>
        <v>0</v>
      </c>
    </row>
    <row r="90" s="2" customFormat="1" ht="33" customHeight="1">
      <c r="A90" s="41"/>
      <c r="B90" s="42"/>
      <c r="C90" s="215" t="s">
        <v>77</v>
      </c>
      <c r="D90" s="215" t="s">
        <v>129</v>
      </c>
      <c r="E90" s="216" t="s">
        <v>188</v>
      </c>
      <c r="F90" s="217" t="s">
        <v>189</v>
      </c>
      <c r="G90" s="218" t="s">
        <v>190</v>
      </c>
      <c r="H90" s="219">
        <v>9819</v>
      </c>
      <c r="I90" s="220"/>
      <c r="J90" s="221">
        <f>ROUND(I90*H90,2)</f>
        <v>0</v>
      </c>
      <c r="K90" s="217" t="s">
        <v>191</v>
      </c>
      <c r="L90" s="47"/>
      <c r="M90" s="222" t="s">
        <v>19</v>
      </c>
      <c r="N90" s="223" t="s">
        <v>40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148</v>
      </c>
      <c r="AT90" s="226" t="s">
        <v>129</v>
      </c>
      <c r="AU90" s="226" t="s">
        <v>79</v>
      </c>
      <c r="AY90" s="20" t="s">
        <v>126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77</v>
      </c>
      <c r="BK90" s="227">
        <f>ROUND(I90*H90,2)</f>
        <v>0</v>
      </c>
      <c r="BL90" s="20" t="s">
        <v>148</v>
      </c>
      <c r="BM90" s="226" t="s">
        <v>1425</v>
      </c>
    </row>
    <row r="91" s="2" customFormat="1">
      <c r="A91" s="41"/>
      <c r="B91" s="42"/>
      <c r="C91" s="43"/>
      <c r="D91" s="237" t="s">
        <v>193</v>
      </c>
      <c r="E91" s="43"/>
      <c r="F91" s="238" t="s">
        <v>194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193</v>
      </c>
      <c r="AU91" s="20" t="s">
        <v>79</v>
      </c>
    </row>
    <row r="92" s="13" customFormat="1">
      <c r="A92" s="13"/>
      <c r="B92" s="239"/>
      <c r="C92" s="240"/>
      <c r="D92" s="228" t="s">
        <v>195</v>
      </c>
      <c r="E92" s="241" t="s">
        <v>19</v>
      </c>
      <c r="F92" s="242" t="s">
        <v>1426</v>
      </c>
      <c r="G92" s="240"/>
      <c r="H92" s="243">
        <v>9819</v>
      </c>
      <c r="I92" s="244"/>
      <c r="J92" s="240"/>
      <c r="K92" s="240"/>
      <c r="L92" s="245"/>
      <c r="M92" s="246"/>
      <c r="N92" s="247"/>
      <c r="O92" s="247"/>
      <c r="P92" s="247"/>
      <c r="Q92" s="247"/>
      <c r="R92" s="247"/>
      <c r="S92" s="247"/>
      <c r="T92" s="24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9" t="s">
        <v>195</v>
      </c>
      <c r="AU92" s="249" t="s">
        <v>79</v>
      </c>
      <c r="AV92" s="13" t="s">
        <v>79</v>
      </c>
      <c r="AW92" s="13" t="s">
        <v>31</v>
      </c>
      <c r="AX92" s="13" t="s">
        <v>77</v>
      </c>
      <c r="AY92" s="249" t="s">
        <v>126</v>
      </c>
    </row>
    <row r="93" s="2" customFormat="1" ht="16.5" customHeight="1">
      <c r="A93" s="41"/>
      <c r="B93" s="42"/>
      <c r="C93" s="215" t="s">
        <v>79</v>
      </c>
      <c r="D93" s="215" t="s">
        <v>129</v>
      </c>
      <c r="E93" s="216" t="s">
        <v>197</v>
      </c>
      <c r="F93" s="217" t="s">
        <v>198</v>
      </c>
      <c r="G93" s="218" t="s">
        <v>190</v>
      </c>
      <c r="H93" s="219">
        <v>1691.5</v>
      </c>
      <c r="I93" s="220"/>
      <c r="J93" s="221">
        <f>ROUND(I93*H93,2)</f>
        <v>0</v>
      </c>
      <c r="K93" s="217" t="s">
        <v>191</v>
      </c>
      <c r="L93" s="47"/>
      <c r="M93" s="222" t="s">
        <v>19</v>
      </c>
      <c r="N93" s="223" t="s">
        <v>40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148</v>
      </c>
      <c r="AT93" s="226" t="s">
        <v>129</v>
      </c>
      <c r="AU93" s="226" t="s">
        <v>79</v>
      </c>
      <c r="AY93" s="20" t="s">
        <v>126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77</v>
      </c>
      <c r="BK93" s="227">
        <f>ROUND(I93*H93,2)</f>
        <v>0</v>
      </c>
      <c r="BL93" s="20" t="s">
        <v>148</v>
      </c>
      <c r="BM93" s="226" t="s">
        <v>1427</v>
      </c>
    </row>
    <row r="94" s="2" customFormat="1">
      <c r="A94" s="41"/>
      <c r="B94" s="42"/>
      <c r="C94" s="43"/>
      <c r="D94" s="237" t="s">
        <v>193</v>
      </c>
      <c r="E94" s="43"/>
      <c r="F94" s="238" t="s">
        <v>200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193</v>
      </c>
      <c r="AU94" s="20" t="s">
        <v>79</v>
      </c>
    </row>
    <row r="95" s="13" customFormat="1">
      <c r="A95" s="13"/>
      <c r="B95" s="239"/>
      <c r="C95" s="240"/>
      <c r="D95" s="228" t="s">
        <v>195</v>
      </c>
      <c r="E95" s="241" t="s">
        <v>19</v>
      </c>
      <c r="F95" s="242" t="s">
        <v>1428</v>
      </c>
      <c r="G95" s="240"/>
      <c r="H95" s="243">
        <v>1691.5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195</v>
      </c>
      <c r="AU95" s="249" t="s">
        <v>79</v>
      </c>
      <c r="AV95" s="13" t="s">
        <v>79</v>
      </c>
      <c r="AW95" s="13" t="s">
        <v>31</v>
      </c>
      <c r="AX95" s="13" t="s">
        <v>77</v>
      </c>
      <c r="AY95" s="249" t="s">
        <v>126</v>
      </c>
    </row>
    <row r="96" s="2" customFormat="1" ht="62.7" customHeight="1">
      <c r="A96" s="41"/>
      <c r="B96" s="42"/>
      <c r="C96" s="215" t="s">
        <v>141</v>
      </c>
      <c r="D96" s="215" t="s">
        <v>129</v>
      </c>
      <c r="E96" s="216" t="s">
        <v>1183</v>
      </c>
      <c r="F96" s="217" t="s">
        <v>1184</v>
      </c>
      <c r="G96" s="218" t="s">
        <v>190</v>
      </c>
      <c r="H96" s="219">
        <v>39</v>
      </c>
      <c r="I96" s="220"/>
      <c r="J96" s="221">
        <f>ROUND(I96*H96,2)</f>
        <v>0</v>
      </c>
      <c r="K96" s="217" t="s">
        <v>191</v>
      </c>
      <c r="L96" s="47"/>
      <c r="M96" s="222" t="s">
        <v>19</v>
      </c>
      <c r="N96" s="223" t="s">
        <v>40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0.26000000000000001</v>
      </c>
      <c r="T96" s="225">
        <f>S96*H96</f>
        <v>10.140000000000001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148</v>
      </c>
      <c r="AT96" s="226" t="s">
        <v>129</v>
      </c>
      <c r="AU96" s="226" t="s">
        <v>79</v>
      </c>
      <c r="AY96" s="20" t="s">
        <v>126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77</v>
      </c>
      <c r="BK96" s="227">
        <f>ROUND(I96*H96,2)</f>
        <v>0</v>
      </c>
      <c r="BL96" s="20" t="s">
        <v>148</v>
      </c>
      <c r="BM96" s="226" t="s">
        <v>1429</v>
      </c>
    </row>
    <row r="97" s="2" customFormat="1">
      <c r="A97" s="41"/>
      <c r="B97" s="42"/>
      <c r="C97" s="43"/>
      <c r="D97" s="237" t="s">
        <v>193</v>
      </c>
      <c r="E97" s="43"/>
      <c r="F97" s="238" t="s">
        <v>1186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193</v>
      </c>
      <c r="AU97" s="20" t="s">
        <v>79</v>
      </c>
    </row>
    <row r="98" s="13" customFormat="1">
      <c r="A98" s="13"/>
      <c r="B98" s="239"/>
      <c r="C98" s="240"/>
      <c r="D98" s="228" t="s">
        <v>195</v>
      </c>
      <c r="E98" s="241" t="s">
        <v>19</v>
      </c>
      <c r="F98" s="242" t="s">
        <v>1430</v>
      </c>
      <c r="G98" s="240"/>
      <c r="H98" s="243">
        <v>37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9" t="s">
        <v>195</v>
      </c>
      <c r="AU98" s="249" t="s">
        <v>79</v>
      </c>
      <c r="AV98" s="13" t="s">
        <v>79</v>
      </c>
      <c r="AW98" s="13" t="s">
        <v>31</v>
      </c>
      <c r="AX98" s="13" t="s">
        <v>69</v>
      </c>
      <c r="AY98" s="249" t="s">
        <v>126</v>
      </c>
    </row>
    <row r="99" s="13" customFormat="1">
      <c r="A99" s="13"/>
      <c r="B99" s="239"/>
      <c r="C99" s="240"/>
      <c r="D99" s="228" t="s">
        <v>195</v>
      </c>
      <c r="E99" s="241" t="s">
        <v>19</v>
      </c>
      <c r="F99" s="242" t="s">
        <v>1431</v>
      </c>
      <c r="G99" s="240"/>
      <c r="H99" s="243">
        <v>2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195</v>
      </c>
      <c r="AU99" s="249" t="s">
        <v>79</v>
      </c>
      <c r="AV99" s="13" t="s">
        <v>79</v>
      </c>
      <c r="AW99" s="13" t="s">
        <v>31</v>
      </c>
      <c r="AX99" s="13" t="s">
        <v>69</v>
      </c>
      <c r="AY99" s="249" t="s">
        <v>126</v>
      </c>
    </row>
    <row r="100" s="15" customFormat="1">
      <c r="A100" s="15"/>
      <c r="B100" s="260"/>
      <c r="C100" s="261"/>
      <c r="D100" s="228" t="s">
        <v>195</v>
      </c>
      <c r="E100" s="262" t="s">
        <v>19</v>
      </c>
      <c r="F100" s="263" t="s">
        <v>204</v>
      </c>
      <c r="G100" s="261"/>
      <c r="H100" s="264">
        <v>39</v>
      </c>
      <c r="I100" s="265"/>
      <c r="J100" s="261"/>
      <c r="K100" s="261"/>
      <c r="L100" s="266"/>
      <c r="M100" s="267"/>
      <c r="N100" s="268"/>
      <c r="O100" s="268"/>
      <c r="P100" s="268"/>
      <c r="Q100" s="268"/>
      <c r="R100" s="268"/>
      <c r="S100" s="268"/>
      <c r="T100" s="26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0" t="s">
        <v>195</v>
      </c>
      <c r="AU100" s="270" t="s">
        <v>79</v>
      </c>
      <c r="AV100" s="15" t="s">
        <v>148</v>
      </c>
      <c r="AW100" s="15" t="s">
        <v>31</v>
      </c>
      <c r="AX100" s="15" t="s">
        <v>77</v>
      </c>
      <c r="AY100" s="270" t="s">
        <v>126</v>
      </c>
    </row>
    <row r="101" s="2" customFormat="1" ht="55.5" customHeight="1">
      <c r="A101" s="41"/>
      <c r="B101" s="42"/>
      <c r="C101" s="215" t="s">
        <v>148</v>
      </c>
      <c r="D101" s="215" t="s">
        <v>129</v>
      </c>
      <c r="E101" s="216" t="s">
        <v>205</v>
      </c>
      <c r="F101" s="217" t="s">
        <v>206</v>
      </c>
      <c r="G101" s="218" t="s">
        <v>190</v>
      </c>
      <c r="H101" s="219">
        <v>44</v>
      </c>
      <c r="I101" s="220"/>
      <c r="J101" s="221">
        <f>ROUND(I101*H101,2)</f>
        <v>0</v>
      </c>
      <c r="K101" s="217" t="s">
        <v>191</v>
      </c>
      <c r="L101" s="47"/>
      <c r="M101" s="222" t="s">
        <v>19</v>
      </c>
      <c r="N101" s="223" t="s">
        <v>40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0.29499999999999998</v>
      </c>
      <c r="T101" s="225">
        <f>S101*H101</f>
        <v>12.979999999999999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148</v>
      </c>
      <c r="AT101" s="226" t="s">
        <v>129</v>
      </c>
      <c r="AU101" s="226" t="s">
        <v>79</v>
      </c>
      <c r="AY101" s="20" t="s">
        <v>126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77</v>
      </c>
      <c r="BK101" s="227">
        <f>ROUND(I101*H101,2)</f>
        <v>0</v>
      </c>
      <c r="BL101" s="20" t="s">
        <v>148</v>
      </c>
      <c r="BM101" s="226" t="s">
        <v>1432</v>
      </c>
    </row>
    <row r="102" s="2" customFormat="1">
      <c r="A102" s="41"/>
      <c r="B102" s="42"/>
      <c r="C102" s="43"/>
      <c r="D102" s="237" t="s">
        <v>193</v>
      </c>
      <c r="E102" s="43"/>
      <c r="F102" s="238" t="s">
        <v>208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193</v>
      </c>
      <c r="AU102" s="20" t="s">
        <v>79</v>
      </c>
    </row>
    <row r="103" s="13" customFormat="1">
      <c r="A103" s="13"/>
      <c r="B103" s="239"/>
      <c r="C103" s="240"/>
      <c r="D103" s="228" t="s">
        <v>195</v>
      </c>
      <c r="E103" s="241" t="s">
        <v>19</v>
      </c>
      <c r="F103" s="242" t="s">
        <v>1433</v>
      </c>
      <c r="G103" s="240"/>
      <c r="H103" s="243">
        <v>44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9" t="s">
        <v>195</v>
      </c>
      <c r="AU103" s="249" t="s">
        <v>79</v>
      </c>
      <c r="AV103" s="13" t="s">
        <v>79</v>
      </c>
      <c r="AW103" s="13" t="s">
        <v>31</v>
      </c>
      <c r="AX103" s="13" t="s">
        <v>77</v>
      </c>
      <c r="AY103" s="249" t="s">
        <v>126</v>
      </c>
    </row>
    <row r="104" s="2" customFormat="1" ht="55.5" customHeight="1">
      <c r="A104" s="41"/>
      <c r="B104" s="42"/>
      <c r="C104" s="215" t="s">
        <v>125</v>
      </c>
      <c r="D104" s="215" t="s">
        <v>129</v>
      </c>
      <c r="E104" s="216" t="s">
        <v>210</v>
      </c>
      <c r="F104" s="217" t="s">
        <v>211</v>
      </c>
      <c r="G104" s="218" t="s">
        <v>190</v>
      </c>
      <c r="H104" s="219">
        <v>44</v>
      </c>
      <c r="I104" s="220"/>
      <c r="J104" s="221">
        <f>ROUND(I104*H104,2)</f>
        <v>0</v>
      </c>
      <c r="K104" s="217" t="s">
        <v>191</v>
      </c>
      <c r="L104" s="47"/>
      <c r="M104" s="222" t="s">
        <v>19</v>
      </c>
      <c r="N104" s="223" t="s">
        <v>40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0.32500000000000001</v>
      </c>
      <c r="T104" s="225">
        <f>S104*H104</f>
        <v>14.300000000000001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148</v>
      </c>
      <c r="AT104" s="226" t="s">
        <v>129</v>
      </c>
      <c r="AU104" s="226" t="s">
        <v>79</v>
      </c>
      <c r="AY104" s="20" t="s">
        <v>126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77</v>
      </c>
      <c r="BK104" s="227">
        <f>ROUND(I104*H104,2)</f>
        <v>0</v>
      </c>
      <c r="BL104" s="20" t="s">
        <v>148</v>
      </c>
      <c r="BM104" s="226" t="s">
        <v>1434</v>
      </c>
    </row>
    <row r="105" s="2" customFormat="1">
      <c r="A105" s="41"/>
      <c r="B105" s="42"/>
      <c r="C105" s="43"/>
      <c r="D105" s="237" t="s">
        <v>193</v>
      </c>
      <c r="E105" s="43"/>
      <c r="F105" s="238" t="s">
        <v>213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193</v>
      </c>
      <c r="AU105" s="20" t="s">
        <v>79</v>
      </c>
    </row>
    <row r="106" s="13" customFormat="1">
      <c r="A106" s="13"/>
      <c r="B106" s="239"/>
      <c r="C106" s="240"/>
      <c r="D106" s="228" t="s">
        <v>195</v>
      </c>
      <c r="E106" s="241" t="s">
        <v>19</v>
      </c>
      <c r="F106" s="242" t="s">
        <v>1433</v>
      </c>
      <c r="G106" s="240"/>
      <c r="H106" s="243">
        <v>44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195</v>
      </c>
      <c r="AU106" s="249" t="s">
        <v>79</v>
      </c>
      <c r="AV106" s="13" t="s">
        <v>79</v>
      </c>
      <c r="AW106" s="13" t="s">
        <v>31</v>
      </c>
      <c r="AX106" s="13" t="s">
        <v>77</v>
      </c>
      <c r="AY106" s="249" t="s">
        <v>126</v>
      </c>
    </row>
    <row r="107" s="2" customFormat="1" ht="66.75" customHeight="1">
      <c r="A107" s="41"/>
      <c r="B107" s="42"/>
      <c r="C107" s="215" t="s">
        <v>160</v>
      </c>
      <c r="D107" s="215" t="s">
        <v>129</v>
      </c>
      <c r="E107" s="216" t="s">
        <v>215</v>
      </c>
      <c r="F107" s="217" t="s">
        <v>216</v>
      </c>
      <c r="G107" s="218" t="s">
        <v>190</v>
      </c>
      <c r="H107" s="219">
        <v>270</v>
      </c>
      <c r="I107" s="220"/>
      <c r="J107" s="221">
        <f>ROUND(I107*H107,2)</f>
        <v>0</v>
      </c>
      <c r="K107" s="217" t="s">
        <v>191</v>
      </c>
      <c r="L107" s="47"/>
      <c r="M107" s="222" t="s">
        <v>19</v>
      </c>
      <c r="N107" s="223" t="s">
        <v>40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0.32500000000000001</v>
      </c>
      <c r="T107" s="225">
        <f>S107*H107</f>
        <v>87.75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148</v>
      </c>
      <c r="AT107" s="226" t="s">
        <v>129</v>
      </c>
      <c r="AU107" s="226" t="s">
        <v>79</v>
      </c>
      <c r="AY107" s="20" t="s">
        <v>126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77</v>
      </c>
      <c r="BK107" s="227">
        <f>ROUND(I107*H107,2)</f>
        <v>0</v>
      </c>
      <c r="BL107" s="20" t="s">
        <v>148</v>
      </c>
      <c r="BM107" s="226" t="s">
        <v>1435</v>
      </c>
    </row>
    <row r="108" s="2" customFormat="1">
      <c r="A108" s="41"/>
      <c r="B108" s="42"/>
      <c r="C108" s="43"/>
      <c r="D108" s="237" t="s">
        <v>193</v>
      </c>
      <c r="E108" s="43"/>
      <c r="F108" s="238" t="s">
        <v>218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193</v>
      </c>
      <c r="AU108" s="20" t="s">
        <v>79</v>
      </c>
    </row>
    <row r="109" s="13" customFormat="1">
      <c r="A109" s="13"/>
      <c r="B109" s="239"/>
      <c r="C109" s="240"/>
      <c r="D109" s="228" t="s">
        <v>195</v>
      </c>
      <c r="E109" s="241" t="s">
        <v>19</v>
      </c>
      <c r="F109" s="242" t="s">
        <v>1436</v>
      </c>
      <c r="G109" s="240"/>
      <c r="H109" s="243">
        <v>270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9" t="s">
        <v>195</v>
      </c>
      <c r="AU109" s="249" t="s">
        <v>79</v>
      </c>
      <c r="AV109" s="13" t="s">
        <v>79</v>
      </c>
      <c r="AW109" s="13" t="s">
        <v>31</v>
      </c>
      <c r="AX109" s="13" t="s">
        <v>77</v>
      </c>
      <c r="AY109" s="249" t="s">
        <v>126</v>
      </c>
    </row>
    <row r="110" s="2" customFormat="1" ht="62.7" customHeight="1">
      <c r="A110" s="41"/>
      <c r="B110" s="42"/>
      <c r="C110" s="215" t="s">
        <v>167</v>
      </c>
      <c r="D110" s="215" t="s">
        <v>129</v>
      </c>
      <c r="E110" s="216" t="s">
        <v>1194</v>
      </c>
      <c r="F110" s="217" t="s">
        <v>1195</v>
      </c>
      <c r="G110" s="218" t="s">
        <v>190</v>
      </c>
      <c r="H110" s="219">
        <v>1055.5</v>
      </c>
      <c r="I110" s="220"/>
      <c r="J110" s="221">
        <f>ROUND(I110*H110,2)</f>
        <v>0</v>
      </c>
      <c r="K110" s="217" t="s">
        <v>191</v>
      </c>
      <c r="L110" s="47"/>
      <c r="M110" s="222" t="s">
        <v>19</v>
      </c>
      <c r="N110" s="223" t="s">
        <v>40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0.32500000000000001</v>
      </c>
      <c r="T110" s="225">
        <f>S110*H110</f>
        <v>343.03750000000002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148</v>
      </c>
      <c r="AT110" s="226" t="s">
        <v>129</v>
      </c>
      <c r="AU110" s="226" t="s">
        <v>79</v>
      </c>
      <c r="AY110" s="20" t="s">
        <v>126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77</v>
      </c>
      <c r="BK110" s="227">
        <f>ROUND(I110*H110,2)</f>
        <v>0</v>
      </c>
      <c r="BL110" s="20" t="s">
        <v>148</v>
      </c>
      <c r="BM110" s="226" t="s">
        <v>1437</v>
      </c>
    </row>
    <row r="111" s="2" customFormat="1">
      <c r="A111" s="41"/>
      <c r="B111" s="42"/>
      <c r="C111" s="43"/>
      <c r="D111" s="237" t="s">
        <v>193</v>
      </c>
      <c r="E111" s="43"/>
      <c r="F111" s="238" t="s">
        <v>1197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193</v>
      </c>
      <c r="AU111" s="20" t="s">
        <v>79</v>
      </c>
    </row>
    <row r="112" s="13" customFormat="1">
      <c r="A112" s="13"/>
      <c r="B112" s="239"/>
      <c r="C112" s="240"/>
      <c r="D112" s="228" t="s">
        <v>195</v>
      </c>
      <c r="E112" s="241" t="s">
        <v>19</v>
      </c>
      <c r="F112" s="242" t="s">
        <v>1438</v>
      </c>
      <c r="G112" s="240"/>
      <c r="H112" s="243">
        <v>1055.5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195</v>
      </c>
      <c r="AU112" s="249" t="s">
        <v>79</v>
      </c>
      <c r="AV112" s="13" t="s">
        <v>79</v>
      </c>
      <c r="AW112" s="13" t="s">
        <v>31</v>
      </c>
      <c r="AX112" s="13" t="s">
        <v>77</v>
      </c>
      <c r="AY112" s="249" t="s">
        <v>126</v>
      </c>
    </row>
    <row r="113" s="2" customFormat="1" ht="44.25" customHeight="1">
      <c r="A113" s="41"/>
      <c r="B113" s="42"/>
      <c r="C113" s="215" t="s">
        <v>230</v>
      </c>
      <c r="D113" s="215" t="s">
        <v>129</v>
      </c>
      <c r="E113" s="216" t="s">
        <v>1199</v>
      </c>
      <c r="F113" s="217" t="s">
        <v>1200</v>
      </c>
      <c r="G113" s="218" t="s">
        <v>190</v>
      </c>
      <c r="H113" s="219">
        <v>1325.5</v>
      </c>
      <c r="I113" s="220"/>
      <c r="J113" s="221">
        <f>ROUND(I113*H113,2)</f>
        <v>0</v>
      </c>
      <c r="K113" s="217" t="s">
        <v>191</v>
      </c>
      <c r="L113" s="47"/>
      <c r="M113" s="222" t="s">
        <v>19</v>
      </c>
      <c r="N113" s="223" t="s">
        <v>40</v>
      </c>
      <c r="O113" s="87"/>
      <c r="P113" s="224">
        <f>O113*H113</f>
        <v>0</v>
      </c>
      <c r="Q113" s="224">
        <v>1.0000000000000001E-05</v>
      </c>
      <c r="R113" s="224">
        <f>Q113*H113</f>
        <v>0.013255000000000001</v>
      </c>
      <c r="S113" s="224">
        <v>0.069000000000000006</v>
      </c>
      <c r="T113" s="225">
        <f>S113*H113</f>
        <v>91.459500000000006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148</v>
      </c>
      <c r="AT113" s="226" t="s">
        <v>129</v>
      </c>
      <c r="AU113" s="226" t="s">
        <v>79</v>
      </c>
      <c r="AY113" s="20" t="s">
        <v>126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77</v>
      </c>
      <c r="BK113" s="227">
        <f>ROUND(I113*H113,2)</f>
        <v>0</v>
      </c>
      <c r="BL113" s="20" t="s">
        <v>148</v>
      </c>
      <c r="BM113" s="226" t="s">
        <v>1439</v>
      </c>
    </row>
    <row r="114" s="2" customFormat="1">
      <c r="A114" s="41"/>
      <c r="B114" s="42"/>
      <c r="C114" s="43"/>
      <c r="D114" s="237" t="s">
        <v>193</v>
      </c>
      <c r="E114" s="43"/>
      <c r="F114" s="238" t="s">
        <v>1202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193</v>
      </c>
      <c r="AU114" s="20" t="s">
        <v>79</v>
      </c>
    </row>
    <row r="115" s="13" customFormat="1">
      <c r="A115" s="13"/>
      <c r="B115" s="239"/>
      <c r="C115" s="240"/>
      <c r="D115" s="228" t="s">
        <v>195</v>
      </c>
      <c r="E115" s="241" t="s">
        <v>19</v>
      </c>
      <c r="F115" s="242" t="s">
        <v>1440</v>
      </c>
      <c r="G115" s="240"/>
      <c r="H115" s="243">
        <v>1325.5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195</v>
      </c>
      <c r="AU115" s="249" t="s">
        <v>79</v>
      </c>
      <c r="AV115" s="13" t="s">
        <v>79</v>
      </c>
      <c r="AW115" s="13" t="s">
        <v>31</v>
      </c>
      <c r="AX115" s="13" t="s">
        <v>77</v>
      </c>
      <c r="AY115" s="249" t="s">
        <v>126</v>
      </c>
    </row>
    <row r="116" s="2" customFormat="1" ht="49.05" customHeight="1">
      <c r="A116" s="41"/>
      <c r="B116" s="42"/>
      <c r="C116" s="215" t="s">
        <v>236</v>
      </c>
      <c r="D116" s="215" t="s">
        <v>129</v>
      </c>
      <c r="E116" s="216" t="s">
        <v>243</v>
      </c>
      <c r="F116" s="217" t="s">
        <v>244</v>
      </c>
      <c r="G116" s="218" t="s">
        <v>245</v>
      </c>
      <c r="H116" s="219">
        <v>1361</v>
      </c>
      <c r="I116" s="220"/>
      <c r="J116" s="221">
        <f>ROUND(I116*H116,2)</f>
        <v>0</v>
      </c>
      <c r="K116" s="217" t="s">
        <v>191</v>
      </c>
      <c r="L116" s="47"/>
      <c r="M116" s="222" t="s">
        <v>19</v>
      </c>
      <c r="N116" s="223" t="s">
        <v>40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0.20499999999999999</v>
      </c>
      <c r="T116" s="225">
        <f>S116*H116</f>
        <v>279.005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148</v>
      </c>
      <c r="AT116" s="226" t="s">
        <v>129</v>
      </c>
      <c r="AU116" s="226" t="s">
        <v>79</v>
      </c>
      <c r="AY116" s="20" t="s">
        <v>126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77</v>
      </c>
      <c r="BK116" s="227">
        <f>ROUND(I116*H116,2)</f>
        <v>0</v>
      </c>
      <c r="BL116" s="20" t="s">
        <v>148</v>
      </c>
      <c r="BM116" s="226" t="s">
        <v>1441</v>
      </c>
    </row>
    <row r="117" s="2" customFormat="1">
      <c r="A117" s="41"/>
      <c r="B117" s="42"/>
      <c r="C117" s="43"/>
      <c r="D117" s="237" t="s">
        <v>193</v>
      </c>
      <c r="E117" s="43"/>
      <c r="F117" s="238" t="s">
        <v>247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193</v>
      </c>
      <c r="AU117" s="20" t="s">
        <v>79</v>
      </c>
    </row>
    <row r="118" s="13" customFormat="1">
      <c r="A118" s="13"/>
      <c r="B118" s="239"/>
      <c r="C118" s="240"/>
      <c r="D118" s="228" t="s">
        <v>195</v>
      </c>
      <c r="E118" s="241" t="s">
        <v>19</v>
      </c>
      <c r="F118" s="242" t="s">
        <v>1442</v>
      </c>
      <c r="G118" s="240"/>
      <c r="H118" s="243">
        <v>24</v>
      </c>
      <c r="I118" s="244"/>
      <c r="J118" s="240"/>
      <c r="K118" s="240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195</v>
      </c>
      <c r="AU118" s="249" t="s">
        <v>79</v>
      </c>
      <c r="AV118" s="13" t="s">
        <v>79</v>
      </c>
      <c r="AW118" s="13" t="s">
        <v>31</v>
      </c>
      <c r="AX118" s="13" t="s">
        <v>69</v>
      </c>
      <c r="AY118" s="249" t="s">
        <v>126</v>
      </c>
    </row>
    <row r="119" s="13" customFormat="1">
      <c r="A119" s="13"/>
      <c r="B119" s="239"/>
      <c r="C119" s="240"/>
      <c r="D119" s="228" t="s">
        <v>195</v>
      </c>
      <c r="E119" s="241" t="s">
        <v>19</v>
      </c>
      <c r="F119" s="242" t="s">
        <v>1443</v>
      </c>
      <c r="G119" s="240"/>
      <c r="H119" s="243">
        <v>1337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195</v>
      </c>
      <c r="AU119" s="249" t="s">
        <v>79</v>
      </c>
      <c r="AV119" s="13" t="s">
        <v>79</v>
      </c>
      <c r="AW119" s="13" t="s">
        <v>31</v>
      </c>
      <c r="AX119" s="13" t="s">
        <v>69</v>
      </c>
      <c r="AY119" s="249" t="s">
        <v>126</v>
      </c>
    </row>
    <row r="120" s="15" customFormat="1">
      <c r="A120" s="15"/>
      <c r="B120" s="260"/>
      <c r="C120" s="261"/>
      <c r="D120" s="228" t="s">
        <v>195</v>
      </c>
      <c r="E120" s="262" t="s">
        <v>19</v>
      </c>
      <c r="F120" s="263" t="s">
        <v>204</v>
      </c>
      <c r="G120" s="261"/>
      <c r="H120" s="264">
        <v>1361</v>
      </c>
      <c r="I120" s="265"/>
      <c r="J120" s="261"/>
      <c r="K120" s="261"/>
      <c r="L120" s="266"/>
      <c r="M120" s="267"/>
      <c r="N120" s="268"/>
      <c r="O120" s="268"/>
      <c r="P120" s="268"/>
      <c r="Q120" s="268"/>
      <c r="R120" s="268"/>
      <c r="S120" s="268"/>
      <c r="T120" s="26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0" t="s">
        <v>195</v>
      </c>
      <c r="AU120" s="270" t="s">
        <v>79</v>
      </c>
      <c r="AV120" s="15" t="s">
        <v>148</v>
      </c>
      <c r="AW120" s="15" t="s">
        <v>31</v>
      </c>
      <c r="AX120" s="15" t="s">
        <v>77</v>
      </c>
      <c r="AY120" s="270" t="s">
        <v>126</v>
      </c>
    </row>
    <row r="121" s="2" customFormat="1" ht="33" customHeight="1">
      <c r="A121" s="41"/>
      <c r="B121" s="42"/>
      <c r="C121" s="215" t="s">
        <v>242</v>
      </c>
      <c r="D121" s="215" t="s">
        <v>129</v>
      </c>
      <c r="E121" s="216" t="s">
        <v>256</v>
      </c>
      <c r="F121" s="217" t="s">
        <v>257</v>
      </c>
      <c r="G121" s="218" t="s">
        <v>258</v>
      </c>
      <c r="H121" s="219">
        <v>294.37</v>
      </c>
      <c r="I121" s="220"/>
      <c r="J121" s="221">
        <f>ROUND(I121*H121,2)</f>
        <v>0</v>
      </c>
      <c r="K121" s="217" t="s">
        <v>191</v>
      </c>
      <c r="L121" s="47"/>
      <c r="M121" s="222" t="s">
        <v>19</v>
      </c>
      <c r="N121" s="223" t="s">
        <v>40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148</v>
      </c>
      <c r="AT121" s="226" t="s">
        <v>129</v>
      </c>
      <c r="AU121" s="226" t="s">
        <v>79</v>
      </c>
      <c r="AY121" s="20" t="s">
        <v>126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77</v>
      </c>
      <c r="BK121" s="227">
        <f>ROUND(I121*H121,2)</f>
        <v>0</v>
      </c>
      <c r="BL121" s="20" t="s">
        <v>148</v>
      </c>
      <c r="BM121" s="226" t="s">
        <v>1444</v>
      </c>
    </row>
    <row r="122" s="2" customFormat="1">
      <c r="A122" s="41"/>
      <c r="B122" s="42"/>
      <c r="C122" s="43"/>
      <c r="D122" s="237" t="s">
        <v>193</v>
      </c>
      <c r="E122" s="43"/>
      <c r="F122" s="238" t="s">
        <v>260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193</v>
      </c>
      <c r="AU122" s="20" t="s">
        <v>79</v>
      </c>
    </row>
    <row r="123" s="13" customFormat="1">
      <c r="A123" s="13"/>
      <c r="B123" s="239"/>
      <c r="C123" s="240"/>
      <c r="D123" s="228" t="s">
        <v>195</v>
      </c>
      <c r="E123" s="241" t="s">
        <v>19</v>
      </c>
      <c r="F123" s="242" t="s">
        <v>1445</v>
      </c>
      <c r="G123" s="240"/>
      <c r="H123" s="243">
        <v>275.56999999999999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195</v>
      </c>
      <c r="AU123" s="249" t="s">
        <v>79</v>
      </c>
      <c r="AV123" s="13" t="s">
        <v>79</v>
      </c>
      <c r="AW123" s="13" t="s">
        <v>31</v>
      </c>
      <c r="AX123" s="13" t="s">
        <v>69</v>
      </c>
      <c r="AY123" s="249" t="s">
        <v>126</v>
      </c>
    </row>
    <row r="124" s="13" customFormat="1">
      <c r="A124" s="13"/>
      <c r="B124" s="239"/>
      <c r="C124" s="240"/>
      <c r="D124" s="228" t="s">
        <v>195</v>
      </c>
      <c r="E124" s="241" t="s">
        <v>19</v>
      </c>
      <c r="F124" s="242" t="s">
        <v>1446</v>
      </c>
      <c r="G124" s="240"/>
      <c r="H124" s="243">
        <v>18.800000000000001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195</v>
      </c>
      <c r="AU124" s="249" t="s">
        <v>79</v>
      </c>
      <c r="AV124" s="13" t="s">
        <v>79</v>
      </c>
      <c r="AW124" s="13" t="s">
        <v>31</v>
      </c>
      <c r="AX124" s="13" t="s">
        <v>69</v>
      </c>
      <c r="AY124" s="249" t="s">
        <v>126</v>
      </c>
    </row>
    <row r="125" s="15" customFormat="1">
      <c r="A125" s="15"/>
      <c r="B125" s="260"/>
      <c r="C125" s="261"/>
      <c r="D125" s="228" t="s">
        <v>195</v>
      </c>
      <c r="E125" s="262" t="s">
        <v>19</v>
      </c>
      <c r="F125" s="263" t="s">
        <v>204</v>
      </c>
      <c r="G125" s="261"/>
      <c r="H125" s="264">
        <v>294.37</v>
      </c>
      <c r="I125" s="265"/>
      <c r="J125" s="261"/>
      <c r="K125" s="261"/>
      <c r="L125" s="266"/>
      <c r="M125" s="267"/>
      <c r="N125" s="268"/>
      <c r="O125" s="268"/>
      <c r="P125" s="268"/>
      <c r="Q125" s="268"/>
      <c r="R125" s="268"/>
      <c r="S125" s="268"/>
      <c r="T125" s="26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0" t="s">
        <v>195</v>
      </c>
      <c r="AU125" s="270" t="s">
        <v>79</v>
      </c>
      <c r="AV125" s="15" t="s">
        <v>148</v>
      </c>
      <c r="AW125" s="15" t="s">
        <v>31</v>
      </c>
      <c r="AX125" s="15" t="s">
        <v>77</v>
      </c>
      <c r="AY125" s="270" t="s">
        <v>126</v>
      </c>
    </row>
    <row r="126" s="2" customFormat="1" ht="62.7" customHeight="1">
      <c r="A126" s="41"/>
      <c r="B126" s="42"/>
      <c r="C126" s="215" t="s">
        <v>255</v>
      </c>
      <c r="D126" s="215" t="s">
        <v>129</v>
      </c>
      <c r="E126" s="216" t="s">
        <v>279</v>
      </c>
      <c r="F126" s="217" t="s">
        <v>280</v>
      </c>
      <c r="G126" s="218" t="s">
        <v>258</v>
      </c>
      <c r="H126" s="219">
        <v>316.37</v>
      </c>
      <c r="I126" s="220"/>
      <c r="J126" s="221">
        <f>ROUND(I126*H126,2)</f>
        <v>0</v>
      </c>
      <c r="K126" s="217" t="s">
        <v>191</v>
      </c>
      <c r="L126" s="47"/>
      <c r="M126" s="222" t="s">
        <v>19</v>
      </c>
      <c r="N126" s="223" t="s">
        <v>40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148</v>
      </c>
      <c r="AT126" s="226" t="s">
        <v>129</v>
      </c>
      <c r="AU126" s="226" t="s">
        <v>79</v>
      </c>
      <c r="AY126" s="20" t="s">
        <v>126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77</v>
      </c>
      <c r="BK126" s="227">
        <f>ROUND(I126*H126,2)</f>
        <v>0</v>
      </c>
      <c r="BL126" s="20" t="s">
        <v>148</v>
      </c>
      <c r="BM126" s="226" t="s">
        <v>1447</v>
      </c>
    </row>
    <row r="127" s="2" customFormat="1">
      <c r="A127" s="41"/>
      <c r="B127" s="42"/>
      <c r="C127" s="43"/>
      <c r="D127" s="237" t="s">
        <v>193</v>
      </c>
      <c r="E127" s="43"/>
      <c r="F127" s="238" t="s">
        <v>282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193</v>
      </c>
      <c r="AU127" s="20" t="s">
        <v>79</v>
      </c>
    </row>
    <row r="128" s="13" customFormat="1">
      <c r="A128" s="13"/>
      <c r="B128" s="239"/>
      <c r="C128" s="240"/>
      <c r="D128" s="228" t="s">
        <v>195</v>
      </c>
      <c r="E128" s="241" t="s">
        <v>19</v>
      </c>
      <c r="F128" s="242" t="s">
        <v>1448</v>
      </c>
      <c r="G128" s="240"/>
      <c r="H128" s="243">
        <v>249.37000000000001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195</v>
      </c>
      <c r="AU128" s="249" t="s">
        <v>79</v>
      </c>
      <c r="AV128" s="13" t="s">
        <v>79</v>
      </c>
      <c r="AW128" s="13" t="s">
        <v>31</v>
      </c>
      <c r="AX128" s="13" t="s">
        <v>69</v>
      </c>
      <c r="AY128" s="249" t="s">
        <v>126</v>
      </c>
    </row>
    <row r="129" s="13" customFormat="1">
      <c r="A129" s="13"/>
      <c r="B129" s="239"/>
      <c r="C129" s="240"/>
      <c r="D129" s="228" t="s">
        <v>195</v>
      </c>
      <c r="E129" s="241" t="s">
        <v>19</v>
      </c>
      <c r="F129" s="242" t="s">
        <v>1449</v>
      </c>
      <c r="G129" s="240"/>
      <c r="H129" s="243">
        <v>67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195</v>
      </c>
      <c r="AU129" s="249" t="s">
        <v>79</v>
      </c>
      <c r="AV129" s="13" t="s">
        <v>79</v>
      </c>
      <c r="AW129" s="13" t="s">
        <v>31</v>
      </c>
      <c r="AX129" s="13" t="s">
        <v>69</v>
      </c>
      <c r="AY129" s="249" t="s">
        <v>126</v>
      </c>
    </row>
    <row r="130" s="15" customFormat="1">
      <c r="A130" s="15"/>
      <c r="B130" s="260"/>
      <c r="C130" s="261"/>
      <c r="D130" s="228" t="s">
        <v>195</v>
      </c>
      <c r="E130" s="262" t="s">
        <v>19</v>
      </c>
      <c r="F130" s="263" t="s">
        <v>204</v>
      </c>
      <c r="G130" s="261"/>
      <c r="H130" s="264">
        <v>316.37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0" t="s">
        <v>195</v>
      </c>
      <c r="AU130" s="270" t="s">
        <v>79</v>
      </c>
      <c r="AV130" s="15" t="s">
        <v>148</v>
      </c>
      <c r="AW130" s="15" t="s">
        <v>31</v>
      </c>
      <c r="AX130" s="15" t="s">
        <v>77</v>
      </c>
      <c r="AY130" s="270" t="s">
        <v>126</v>
      </c>
    </row>
    <row r="131" s="2" customFormat="1" ht="24.15" customHeight="1">
      <c r="A131" s="41"/>
      <c r="B131" s="42"/>
      <c r="C131" s="215" t="s">
        <v>8</v>
      </c>
      <c r="D131" s="215" t="s">
        <v>129</v>
      </c>
      <c r="E131" s="216" t="s">
        <v>286</v>
      </c>
      <c r="F131" s="217" t="s">
        <v>287</v>
      </c>
      <c r="G131" s="218" t="s">
        <v>190</v>
      </c>
      <c r="H131" s="219">
        <v>1691.5</v>
      </c>
      <c r="I131" s="220"/>
      <c r="J131" s="221">
        <f>ROUND(I131*H131,2)</f>
        <v>0</v>
      </c>
      <c r="K131" s="217" t="s">
        <v>191</v>
      </c>
      <c r="L131" s="47"/>
      <c r="M131" s="222" t="s">
        <v>19</v>
      </c>
      <c r="N131" s="223" t="s">
        <v>40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148</v>
      </c>
      <c r="AT131" s="226" t="s">
        <v>129</v>
      </c>
      <c r="AU131" s="226" t="s">
        <v>79</v>
      </c>
      <c r="AY131" s="20" t="s">
        <v>126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77</v>
      </c>
      <c r="BK131" s="227">
        <f>ROUND(I131*H131,2)</f>
        <v>0</v>
      </c>
      <c r="BL131" s="20" t="s">
        <v>148</v>
      </c>
      <c r="BM131" s="226" t="s">
        <v>1450</v>
      </c>
    </row>
    <row r="132" s="2" customFormat="1">
      <c r="A132" s="41"/>
      <c r="B132" s="42"/>
      <c r="C132" s="43"/>
      <c r="D132" s="237" t="s">
        <v>193</v>
      </c>
      <c r="E132" s="43"/>
      <c r="F132" s="238" t="s">
        <v>289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193</v>
      </c>
      <c r="AU132" s="20" t="s">
        <v>79</v>
      </c>
    </row>
    <row r="133" s="13" customFormat="1">
      <c r="A133" s="13"/>
      <c r="B133" s="239"/>
      <c r="C133" s="240"/>
      <c r="D133" s="228" t="s">
        <v>195</v>
      </c>
      <c r="E133" s="241" t="s">
        <v>19</v>
      </c>
      <c r="F133" s="242" t="s">
        <v>1451</v>
      </c>
      <c r="G133" s="240"/>
      <c r="H133" s="243">
        <v>1691.5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195</v>
      </c>
      <c r="AU133" s="249" t="s">
        <v>79</v>
      </c>
      <c r="AV133" s="13" t="s">
        <v>79</v>
      </c>
      <c r="AW133" s="13" t="s">
        <v>31</v>
      </c>
      <c r="AX133" s="13" t="s">
        <v>77</v>
      </c>
      <c r="AY133" s="249" t="s">
        <v>126</v>
      </c>
    </row>
    <row r="134" s="2" customFormat="1" ht="24.15" customHeight="1">
      <c r="A134" s="41"/>
      <c r="B134" s="42"/>
      <c r="C134" s="215" t="s">
        <v>269</v>
      </c>
      <c r="D134" s="215" t="s">
        <v>129</v>
      </c>
      <c r="E134" s="216" t="s">
        <v>292</v>
      </c>
      <c r="F134" s="217" t="s">
        <v>293</v>
      </c>
      <c r="G134" s="218" t="s">
        <v>190</v>
      </c>
      <c r="H134" s="219">
        <v>1691.5</v>
      </c>
      <c r="I134" s="220"/>
      <c r="J134" s="221">
        <f>ROUND(I134*H134,2)</f>
        <v>0</v>
      </c>
      <c r="K134" s="217" t="s">
        <v>191</v>
      </c>
      <c r="L134" s="47"/>
      <c r="M134" s="222" t="s">
        <v>19</v>
      </c>
      <c r="N134" s="223" t="s">
        <v>40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148</v>
      </c>
      <c r="AT134" s="226" t="s">
        <v>129</v>
      </c>
      <c r="AU134" s="226" t="s">
        <v>79</v>
      </c>
      <c r="AY134" s="20" t="s">
        <v>126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77</v>
      </c>
      <c r="BK134" s="227">
        <f>ROUND(I134*H134,2)</f>
        <v>0</v>
      </c>
      <c r="BL134" s="20" t="s">
        <v>148</v>
      </c>
      <c r="BM134" s="226" t="s">
        <v>1452</v>
      </c>
    </row>
    <row r="135" s="2" customFormat="1">
      <c r="A135" s="41"/>
      <c r="B135" s="42"/>
      <c r="C135" s="43"/>
      <c r="D135" s="237" t="s">
        <v>193</v>
      </c>
      <c r="E135" s="43"/>
      <c r="F135" s="238" t="s">
        <v>295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193</v>
      </c>
      <c r="AU135" s="20" t="s">
        <v>79</v>
      </c>
    </row>
    <row r="136" s="13" customFormat="1">
      <c r="A136" s="13"/>
      <c r="B136" s="239"/>
      <c r="C136" s="240"/>
      <c r="D136" s="228" t="s">
        <v>195</v>
      </c>
      <c r="E136" s="241" t="s">
        <v>19</v>
      </c>
      <c r="F136" s="242" t="s">
        <v>1453</v>
      </c>
      <c r="G136" s="240"/>
      <c r="H136" s="243">
        <v>1691.5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195</v>
      </c>
      <c r="AU136" s="249" t="s">
        <v>79</v>
      </c>
      <c r="AV136" s="13" t="s">
        <v>79</v>
      </c>
      <c r="AW136" s="13" t="s">
        <v>31</v>
      </c>
      <c r="AX136" s="13" t="s">
        <v>77</v>
      </c>
      <c r="AY136" s="249" t="s">
        <v>126</v>
      </c>
    </row>
    <row r="137" s="2" customFormat="1" ht="62.7" customHeight="1">
      <c r="A137" s="41"/>
      <c r="B137" s="42"/>
      <c r="C137" s="215" t="s">
        <v>278</v>
      </c>
      <c r="D137" s="215" t="s">
        <v>129</v>
      </c>
      <c r="E137" s="216" t="s">
        <v>298</v>
      </c>
      <c r="F137" s="217" t="s">
        <v>299</v>
      </c>
      <c r="G137" s="218" t="s">
        <v>258</v>
      </c>
      <c r="H137" s="219">
        <v>227.37000000000001</v>
      </c>
      <c r="I137" s="220"/>
      <c r="J137" s="221">
        <f>ROUND(I137*H137,2)</f>
        <v>0</v>
      </c>
      <c r="K137" s="217" t="s">
        <v>191</v>
      </c>
      <c r="L137" s="47"/>
      <c r="M137" s="222" t="s">
        <v>19</v>
      </c>
      <c r="N137" s="223" t="s">
        <v>40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148</v>
      </c>
      <c r="AT137" s="226" t="s">
        <v>129</v>
      </c>
      <c r="AU137" s="226" t="s">
        <v>79</v>
      </c>
      <c r="AY137" s="20" t="s">
        <v>126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77</v>
      </c>
      <c r="BK137" s="227">
        <f>ROUND(I137*H137,2)</f>
        <v>0</v>
      </c>
      <c r="BL137" s="20" t="s">
        <v>148</v>
      </c>
      <c r="BM137" s="226" t="s">
        <v>1454</v>
      </c>
    </row>
    <row r="138" s="2" customFormat="1">
      <c r="A138" s="41"/>
      <c r="B138" s="42"/>
      <c r="C138" s="43"/>
      <c r="D138" s="237" t="s">
        <v>193</v>
      </c>
      <c r="E138" s="43"/>
      <c r="F138" s="238" t="s">
        <v>301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193</v>
      </c>
      <c r="AU138" s="20" t="s">
        <v>79</v>
      </c>
    </row>
    <row r="139" s="14" customFormat="1">
      <c r="A139" s="14"/>
      <c r="B139" s="250"/>
      <c r="C139" s="251"/>
      <c r="D139" s="228" t="s">
        <v>195</v>
      </c>
      <c r="E139" s="252" t="s">
        <v>19</v>
      </c>
      <c r="F139" s="253" t="s">
        <v>302</v>
      </c>
      <c r="G139" s="251"/>
      <c r="H139" s="252" t="s">
        <v>19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195</v>
      </c>
      <c r="AU139" s="259" t="s">
        <v>79</v>
      </c>
      <c r="AV139" s="14" t="s">
        <v>77</v>
      </c>
      <c r="AW139" s="14" t="s">
        <v>31</v>
      </c>
      <c r="AX139" s="14" t="s">
        <v>69</v>
      </c>
      <c r="AY139" s="259" t="s">
        <v>126</v>
      </c>
    </row>
    <row r="140" s="13" customFormat="1">
      <c r="A140" s="13"/>
      <c r="B140" s="239"/>
      <c r="C140" s="240"/>
      <c r="D140" s="228" t="s">
        <v>195</v>
      </c>
      <c r="E140" s="241" t="s">
        <v>19</v>
      </c>
      <c r="F140" s="242" t="s">
        <v>1455</v>
      </c>
      <c r="G140" s="240"/>
      <c r="H140" s="243">
        <v>294.37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195</v>
      </c>
      <c r="AU140" s="249" t="s">
        <v>79</v>
      </c>
      <c r="AV140" s="13" t="s">
        <v>79</v>
      </c>
      <c r="AW140" s="13" t="s">
        <v>31</v>
      </c>
      <c r="AX140" s="13" t="s">
        <v>69</v>
      </c>
      <c r="AY140" s="249" t="s">
        <v>126</v>
      </c>
    </row>
    <row r="141" s="13" customFormat="1">
      <c r="A141" s="13"/>
      <c r="B141" s="239"/>
      <c r="C141" s="240"/>
      <c r="D141" s="228" t="s">
        <v>195</v>
      </c>
      <c r="E141" s="241" t="s">
        <v>19</v>
      </c>
      <c r="F141" s="242" t="s">
        <v>1456</v>
      </c>
      <c r="G141" s="240"/>
      <c r="H141" s="243">
        <v>-67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195</v>
      </c>
      <c r="AU141" s="249" t="s">
        <v>79</v>
      </c>
      <c r="AV141" s="13" t="s">
        <v>79</v>
      </c>
      <c r="AW141" s="13" t="s">
        <v>31</v>
      </c>
      <c r="AX141" s="13" t="s">
        <v>69</v>
      </c>
      <c r="AY141" s="249" t="s">
        <v>126</v>
      </c>
    </row>
    <row r="142" s="15" customFormat="1">
      <c r="A142" s="15"/>
      <c r="B142" s="260"/>
      <c r="C142" s="261"/>
      <c r="D142" s="228" t="s">
        <v>195</v>
      </c>
      <c r="E142" s="262" t="s">
        <v>19</v>
      </c>
      <c r="F142" s="263" t="s">
        <v>204</v>
      </c>
      <c r="G142" s="261"/>
      <c r="H142" s="264">
        <v>227.37000000000001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0" t="s">
        <v>195</v>
      </c>
      <c r="AU142" s="270" t="s">
        <v>79</v>
      </c>
      <c r="AV142" s="15" t="s">
        <v>148</v>
      </c>
      <c r="AW142" s="15" t="s">
        <v>31</v>
      </c>
      <c r="AX142" s="15" t="s">
        <v>77</v>
      </c>
      <c r="AY142" s="270" t="s">
        <v>126</v>
      </c>
    </row>
    <row r="143" s="2" customFormat="1" ht="44.25" customHeight="1">
      <c r="A143" s="41"/>
      <c r="B143" s="42"/>
      <c r="C143" s="215" t="s">
        <v>285</v>
      </c>
      <c r="D143" s="215" t="s">
        <v>129</v>
      </c>
      <c r="E143" s="216" t="s">
        <v>306</v>
      </c>
      <c r="F143" s="217" t="s">
        <v>307</v>
      </c>
      <c r="G143" s="218" t="s">
        <v>258</v>
      </c>
      <c r="H143" s="219">
        <v>294.37</v>
      </c>
      <c r="I143" s="220"/>
      <c r="J143" s="221">
        <f>ROUND(I143*H143,2)</f>
        <v>0</v>
      </c>
      <c r="K143" s="217" t="s">
        <v>191</v>
      </c>
      <c r="L143" s="47"/>
      <c r="M143" s="222" t="s">
        <v>19</v>
      </c>
      <c r="N143" s="223" t="s">
        <v>40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148</v>
      </c>
      <c r="AT143" s="226" t="s">
        <v>129</v>
      </c>
      <c r="AU143" s="226" t="s">
        <v>79</v>
      </c>
      <c r="AY143" s="20" t="s">
        <v>126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77</v>
      </c>
      <c r="BK143" s="227">
        <f>ROUND(I143*H143,2)</f>
        <v>0</v>
      </c>
      <c r="BL143" s="20" t="s">
        <v>148</v>
      </c>
      <c r="BM143" s="226" t="s">
        <v>1457</v>
      </c>
    </row>
    <row r="144" s="2" customFormat="1">
      <c r="A144" s="41"/>
      <c r="B144" s="42"/>
      <c r="C144" s="43"/>
      <c r="D144" s="237" t="s">
        <v>193</v>
      </c>
      <c r="E144" s="43"/>
      <c r="F144" s="238" t="s">
        <v>309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193</v>
      </c>
      <c r="AU144" s="20" t="s">
        <v>79</v>
      </c>
    </row>
    <row r="145" s="13" customFormat="1">
      <c r="A145" s="13"/>
      <c r="B145" s="239"/>
      <c r="C145" s="240"/>
      <c r="D145" s="228" t="s">
        <v>195</v>
      </c>
      <c r="E145" s="241" t="s">
        <v>19</v>
      </c>
      <c r="F145" s="242" t="s">
        <v>1458</v>
      </c>
      <c r="G145" s="240"/>
      <c r="H145" s="243">
        <v>67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195</v>
      </c>
      <c r="AU145" s="249" t="s">
        <v>79</v>
      </c>
      <c r="AV145" s="13" t="s">
        <v>79</v>
      </c>
      <c r="AW145" s="13" t="s">
        <v>31</v>
      </c>
      <c r="AX145" s="13" t="s">
        <v>69</v>
      </c>
      <c r="AY145" s="249" t="s">
        <v>126</v>
      </c>
    </row>
    <row r="146" s="13" customFormat="1">
      <c r="A146" s="13"/>
      <c r="B146" s="239"/>
      <c r="C146" s="240"/>
      <c r="D146" s="228" t="s">
        <v>195</v>
      </c>
      <c r="E146" s="241" t="s">
        <v>19</v>
      </c>
      <c r="F146" s="242" t="s">
        <v>1459</v>
      </c>
      <c r="G146" s="240"/>
      <c r="H146" s="243">
        <v>227.37000000000001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195</v>
      </c>
      <c r="AU146" s="249" t="s">
        <v>79</v>
      </c>
      <c r="AV146" s="13" t="s">
        <v>79</v>
      </c>
      <c r="AW146" s="13" t="s">
        <v>31</v>
      </c>
      <c r="AX146" s="13" t="s">
        <v>69</v>
      </c>
      <c r="AY146" s="249" t="s">
        <v>126</v>
      </c>
    </row>
    <row r="147" s="15" customFormat="1">
      <c r="A147" s="15"/>
      <c r="B147" s="260"/>
      <c r="C147" s="261"/>
      <c r="D147" s="228" t="s">
        <v>195</v>
      </c>
      <c r="E147" s="262" t="s">
        <v>19</v>
      </c>
      <c r="F147" s="263" t="s">
        <v>204</v>
      </c>
      <c r="G147" s="261"/>
      <c r="H147" s="264">
        <v>294.37</v>
      </c>
      <c r="I147" s="265"/>
      <c r="J147" s="261"/>
      <c r="K147" s="261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195</v>
      </c>
      <c r="AU147" s="270" t="s">
        <v>79</v>
      </c>
      <c r="AV147" s="15" t="s">
        <v>148</v>
      </c>
      <c r="AW147" s="15" t="s">
        <v>31</v>
      </c>
      <c r="AX147" s="15" t="s">
        <v>77</v>
      </c>
      <c r="AY147" s="270" t="s">
        <v>126</v>
      </c>
    </row>
    <row r="148" s="2" customFormat="1" ht="44.25" customHeight="1">
      <c r="A148" s="41"/>
      <c r="B148" s="42"/>
      <c r="C148" s="215" t="s">
        <v>291</v>
      </c>
      <c r="D148" s="215" t="s">
        <v>129</v>
      </c>
      <c r="E148" s="216" t="s">
        <v>320</v>
      </c>
      <c r="F148" s="217" t="s">
        <v>321</v>
      </c>
      <c r="G148" s="218" t="s">
        <v>322</v>
      </c>
      <c r="H148" s="219">
        <v>713.73599999999999</v>
      </c>
      <c r="I148" s="220"/>
      <c r="J148" s="221">
        <f>ROUND(I148*H148,2)</f>
        <v>0</v>
      </c>
      <c r="K148" s="217" t="s">
        <v>191</v>
      </c>
      <c r="L148" s="47"/>
      <c r="M148" s="222" t="s">
        <v>19</v>
      </c>
      <c r="N148" s="223" t="s">
        <v>40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148</v>
      </c>
      <c r="AT148" s="226" t="s">
        <v>129</v>
      </c>
      <c r="AU148" s="226" t="s">
        <v>79</v>
      </c>
      <c r="AY148" s="20" t="s">
        <v>126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77</v>
      </c>
      <c r="BK148" s="227">
        <f>ROUND(I148*H148,2)</f>
        <v>0</v>
      </c>
      <c r="BL148" s="20" t="s">
        <v>148</v>
      </c>
      <c r="BM148" s="226" t="s">
        <v>1460</v>
      </c>
    </row>
    <row r="149" s="2" customFormat="1">
      <c r="A149" s="41"/>
      <c r="B149" s="42"/>
      <c r="C149" s="43"/>
      <c r="D149" s="237" t="s">
        <v>193</v>
      </c>
      <c r="E149" s="43"/>
      <c r="F149" s="238" t="s">
        <v>324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193</v>
      </c>
      <c r="AU149" s="20" t="s">
        <v>79</v>
      </c>
    </row>
    <row r="150" s="13" customFormat="1">
      <c r="A150" s="13"/>
      <c r="B150" s="239"/>
      <c r="C150" s="240"/>
      <c r="D150" s="228" t="s">
        <v>195</v>
      </c>
      <c r="E150" s="241" t="s">
        <v>19</v>
      </c>
      <c r="F150" s="242" t="s">
        <v>1461</v>
      </c>
      <c r="G150" s="240"/>
      <c r="H150" s="243">
        <v>409.26600000000002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195</v>
      </c>
      <c r="AU150" s="249" t="s">
        <v>79</v>
      </c>
      <c r="AV150" s="13" t="s">
        <v>79</v>
      </c>
      <c r="AW150" s="13" t="s">
        <v>31</v>
      </c>
      <c r="AX150" s="13" t="s">
        <v>69</v>
      </c>
      <c r="AY150" s="249" t="s">
        <v>126</v>
      </c>
    </row>
    <row r="151" s="13" customFormat="1">
      <c r="A151" s="13"/>
      <c r="B151" s="239"/>
      <c r="C151" s="240"/>
      <c r="D151" s="228" t="s">
        <v>195</v>
      </c>
      <c r="E151" s="241" t="s">
        <v>19</v>
      </c>
      <c r="F151" s="242" t="s">
        <v>1462</v>
      </c>
      <c r="G151" s="240"/>
      <c r="H151" s="243">
        <v>304.47000000000003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195</v>
      </c>
      <c r="AU151" s="249" t="s">
        <v>79</v>
      </c>
      <c r="AV151" s="13" t="s">
        <v>79</v>
      </c>
      <c r="AW151" s="13" t="s">
        <v>31</v>
      </c>
      <c r="AX151" s="13" t="s">
        <v>69</v>
      </c>
      <c r="AY151" s="249" t="s">
        <v>126</v>
      </c>
    </row>
    <row r="152" s="15" customFormat="1">
      <c r="A152" s="15"/>
      <c r="B152" s="260"/>
      <c r="C152" s="261"/>
      <c r="D152" s="228" t="s">
        <v>195</v>
      </c>
      <c r="E152" s="262" t="s">
        <v>19</v>
      </c>
      <c r="F152" s="263" t="s">
        <v>204</v>
      </c>
      <c r="G152" s="261"/>
      <c r="H152" s="264">
        <v>713.73599999999999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195</v>
      </c>
      <c r="AU152" s="270" t="s">
        <v>79</v>
      </c>
      <c r="AV152" s="15" t="s">
        <v>148</v>
      </c>
      <c r="AW152" s="15" t="s">
        <v>31</v>
      </c>
      <c r="AX152" s="15" t="s">
        <v>77</v>
      </c>
      <c r="AY152" s="270" t="s">
        <v>126</v>
      </c>
    </row>
    <row r="153" s="2" customFormat="1" ht="37.8" customHeight="1">
      <c r="A153" s="41"/>
      <c r="B153" s="42"/>
      <c r="C153" s="215" t="s">
        <v>297</v>
      </c>
      <c r="D153" s="215" t="s">
        <v>129</v>
      </c>
      <c r="E153" s="216" t="s">
        <v>333</v>
      </c>
      <c r="F153" s="217" t="s">
        <v>334</v>
      </c>
      <c r="G153" s="218" t="s">
        <v>258</v>
      </c>
      <c r="H153" s="219">
        <v>690.88999999999999</v>
      </c>
      <c r="I153" s="220"/>
      <c r="J153" s="221">
        <f>ROUND(I153*H153,2)</f>
        <v>0</v>
      </c>
      <c r="K153" s="217" t="s">
        <v>191</v>
      </c>
      <c r="L153" s="47"/>
      <c r="M153" s="222" t="s">
        <v>19</v>
      </c>
      <c r="N153" s="223" t="s">
        <v>40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148</v>
      </c>
      <c r="AT153" s="226" t="s">
        <v>129</v>
      </c>
      <c r="AU153" s="226" t="s">
        <v>79</v>
      </c>
      <c r="AY153" s="20" t="s">
        <v>126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77</v>
      </c>
      <c r="BK153" s="227">
        <f>ROUND(I153*H153,2)</f>
        <v>0</v>
      </c>
      <c r="BL153" s="20" t="s">
        <v>148</v>
      </c>
      <c r="BM153" s="226" t="s">
        <v>1463</v>
      </c>
    </row>
    <row r="154" s="2" customFormat="1">
      <c r="A154" s="41"/>
      <c r="B154" s="42"/>
      <c r="C154" s="43"/>
      <c r="D154" s="237" t="s">
        <v>193</v>
      </c>
      <c r="E154" s="43"/>
      <c r="F154" s="238" t="s">
        <v>336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193</v>
      </c>
      <c r="AU154" s="20" t="s">
        <v>79</v>
      </c>
    </row>
    <row r="155" s="13" customFormat="1">
      <c r="A155" s="13"/>
      <c r="B155" s="239"/>
      <c r="C155" s="240"/>
      <c r="D155" s="228" t="s">
        <v>195</v>
      </c>
      <c r="E155" s="241" t="s">
        <v>19</v>
      </c>
      <c r="F155" s="242" t="s">
        <v>1464</v>
      </c>
      <c r="G155" s="240"/>
      <c r="H155" s="243">
        <v>294.37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195</v>
      </c>
      <c r="AU155" s="249" t="s">
        <v>79</v>
      </c>
      <c r="AV155" s="13" t="s">
        <v>79</v>
      </c>
      <c r="AW155" s="13" t="s">
        <v>31</v>
      </c>
      <c r="AX155" s="13" t="s">
        <v>69</v>
      </c>
      <c r="AY155" s="249" t="s">
        <v>126</v>
      </c>
    </row>
    <row r="156" s="13" customFormat="1">
      <c r="A156" s="13"/>
      <c r="B156" s="239"/>
      <c r="C156" s="240"/>
      <c r="D156" s="228" t="s">
        <v>195</v>
      </c>
      <c r="E156" s="241" t="s">
        <v>19</v>
      </c>
      <c r="F156" s="242" t="s">
        <v>1465</v>
      </c>
      <c r="G156" s="240"/>
      <c r="H156" s="243">
        <v>227.37000000000001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195</v>
      </c>
      <c r="AU156" s="249" t="s">
        <v>79</v>
      </c>
      <c r="AV156" s="13" t="s">
        <v>79</v>
      </c>
      <c r="AW156" s="13" t="s">
        <v>31</v>
      </c>
      <c r="AX156" s="13" t="s">
        <v>69</v>
      </c>
      <c r="AY156" s="249" t="s">
        <v>126</v>
      </c>
    </row>
    <row r="157" s="13" customFormat="1">
      <c r="A157" s="13"/>
      <c r="B157" s="239"/>
      <c r="C157" s="240"/>
      <c r="D157" s="228" t="s">
        <v>195</v>
      </c>
      <c r="E157" s="241" t="s">
        <v>19</v>
      </c>
      <c r="F157" s="242" t="s">
        <v>1466</v>
      </c>
      <c r="G157" s="240"/>
      <c r="H157" s="243">
        <v>169.15000000000001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195</v>
      </c>
      <c r="AU157" s="249" t="s">
        <v>79</v>
      </c>
      <c r="AV157" s="13" t="s">
        <v>79</v>
      </c>
      <c r="AW157" s="13" t="s">
        <v>31</v>
      </c>
      <c r="AX157" s="13" t="s">
        <v>69</v>
      </c>
      <c r="AY157" s="249" t="s">
        <v>126</v>
      </c>
    </row>
    <row r="158" s="15" customFormat="1">
      <c r="A158" s="15"/>
      <c r="B158" s="260"/>
      <c r="C158" s="261"/>
      <c r="D158" s="228" t="s">
        <v>195</v>
      </c>
      <c r="E158" s="262" t="s">
        <v>19</v>
      </c>
      <c r="F158" s="263" t="s">
        <v>204</v>
      </c>
      <c r="G158" s="261"/>
      <c r="H158" s="264">
        <v>690.88999999999999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0" t="s">
        <v>195</v>
      </c>
      <c r="AU158" s="270" t="s">
        <v>79</v>
      </c>
      <c r="AV158" s="15" t="s">
        <v>148</v>
      </c>
      <c r="AW158" s="15" t="s">
        <v>31</v>
      </c>
      <c r="AX158" s="15" t="s">
        <v>77</v>
      </c>
      <c r="AY158" s="270" t="s">
        <v>126</v>
      </c>
    </row>
    <row r="159" s="2" customFormat="1" ht="55.5" customHeight="1">
      <c r="A159" s="41"/>
      <c r="B159" s="42"/>
      <c r="C159" s="215" t="s">
        <v>305</v>
      </c>
      <c r="D159" s="215" t="s">
        <v>129</v>
      </c>
      <c r="E159" s="216" t="s">
        <v>373</v>
      </c>
      <c r="F159" s="217" t="s">
        <v>374</v>
      </c>
      <c r="G159" s="218" t="s">
        <v>190</v>
      </c>
      <c r="H159" s="219">
        <v>1636.5</v>
      </c>
      <c r="I159" s="220"/>
      <c r="J159" s="221">
        <f>ROUND(I159*H159,2)</f>
        <v>0</v>
      </c>
      <c r="K159" s="217" t="s">
        <v>191</v>
      </c>
      <c r="L159" s="47"/>
      <c r="M159" s="222" t="s">
        <v>19</v>
      </c>
      <c r="N159" s="223" t="s">
        <v>40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148</v>
      </c>
      <c r="AT159" s="226" t="s">
        <v>129</v>
      </c>
      <c r="AU159" s="226" t="s">
        <v>79</v>
      </c>
      <c r="AY159" s="20" t="s">
        <v>126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77</v>
      </c>
      <c r="BK159" s="227">
        <f>ROUND(I159*H159,2)</f>
        <v>0</v>
      </c>
      <c r="BL159" s="20" t="s">
        <v>148</v>
      </c>
      <c r="BM159" s="226" t="s">
        <v>1467</v>
      </c>
    </row>
    <row r="160" s="2" customFormat="1">
      <c r="A160" s="41"/>
      <c r="B160" s="42"/>
      <c r="C160" s="43"/>
      <c r="D160" s="237" t="s">
        <v>193</v>
      </c>
      <c r="E160" s="43"/>
      <c r="F160" s="238" t="s">
        <v>376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193</v>
      </c>
      <c r="AU160" s="20" t="s">
        <v>79</v>
      </c>
    </row>
    <row r="161" s="13" customFormat="1">
      <c r="A161" s="13"/>
      <c r="B161" s="239"/>
      <c r="C161" s="240"/>
      <c r="D161" s="228" t="s">
        <v>195</v>
      </c>
      <c r="E161" s="241" t="s">
        <v>19</v>
      </c>
      <c r="F161" s="242" t="s">
        <v>1468</v>
      </c>
      <c r="G161" s="240"/>
      <c r="H161" s="243">
        <v>1636.5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195</v>
      </c>
      <c r="AU161" s="249" t="s">
        <v>79</v>
      </c>
      <c r="AV161" s="13" t="s">
        <v>79</v>
      </c>
      <c r="AW161" s="13" t="s">
        <v>31</v>
      </c>
      <c r="AX161" s="13" t="s">
        <v>77</v>
      </c>
      <c r="AY161" s="249" t="s">
        <v>126</v>
      </c>
    </row>
    <row r="162" s="2" customFormat="1" ht="37.8" customHeight="1">
      <c r="A162" s="41"/>
      <c r="B162" s="42"/>
      <c r="C162" s="215" t="s">
        <v>311</v>
      </c>
      <c r="D162" s="215" t="s">
        <v>129</v>
      </c>
      <c r="E162" s="216" t="s">
        <v>379</v>
      </c>
      <c r="F162" s="217" t="s">
        <v>380</v>
      </c>
      <c r="G162" s="218" t="s">
        <v>190</v>
      </c>
      <c r="H162" s="219">
        <v>212.5</v>
      </c>
      <c r="I162" s="220"/>
      <c r="J162" s="221">
        <f>ROUND(I162*H162,2)</f>
        <v>0</v>
      </c>
      <c r="K162" s="217" t="s">
        <v>191</v>
      </c>
      <c r="L162" s="47"/>
      <c r="M162" s="222" t="s">
        <v>19</v>
      </c>
      <c r="N162" s="223" t="s">
        <v>40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148</v>
      </c>
      <c r="AT162" s="226" t="s">
        <v>129</v>
      </c>
      <c r="AU162" s="226" t="s">
        <v>79</v>
      </c>
      <c r="AY162" s="20" t="s">
        <v>126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77</v>
      </c>
      <c r="BK162" s="227">
        <f>ROUND(I162*H162,2)</f>
        <v>0</v>
      </c>
      <c r="BL162" s="20" t="s">
        <v>148</v>
      </c>
      <c r="BM162" s="226" t="s">
        <v>1469</v>
      </c>
    </row>
    <row r="163" s="2" customFormat="1">
      <c r="A163" s="41"/>
      <c r="B163" s="42"/>
      <c r="C163" s="43"/>
      <c r="D163" s="237" t="s">
        <v>193</v>
      </c>
      <c r="E163" s="43"/>
      <c r="F163" s="238" t="s">
        <v>382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193</v>
      </c>
      <c r="AU163" s="20" t="s">
        <v>79</v>
      </c>
    </row>
    <row r="164" s="13" customFormat="1">
      <c r="A164" s="13"/>
      <c r="B164" s="239"/>
      <c r="C164" s="240"/>
      <c r="D164" s="228" t="s">
        <v>195</v>
      </c>
      <c r="E164" s="241" t="s">
        <v>19</v>
      </c>
      <c r="F164" s="242" t="s">
        <v>1470</v>
      </c>
      <c r="G164" s="240"/>
      <c r="H164" s="243">
        <v>212.5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195</v>
      </c>
      <c r="AU164" s="249" t="s">
        <v>79</v>
      </c>
      <c r="AV164" s="13" t="s">
        <v>79</v>
      </c>
      <c r="AW164" s="13" t="s">
        <v>31</v>
      </c>
      <c r="AX164" s="13" t="s">
        <v>77</v>
      </c>
      <c r="AY164" s="249" t="s">
        <v>126</v>
      </c>
    </row>
    <row r="165" s="2" customFormat="1" ht="37.8" customHeight="1">
      <c r="A165" s="41"/>
      <c r="B165" s="42"/>
      <c r="C165" s="215" t="s">
        <v>319</v>
      </c>
      <c r="D165" s="215" t="s">
        <v>129</v>
      </c>
      <c r="E165" s="216" t="s">
        <v>1471</v>
      </c>
      <c r="F165" s="217" t="s">
        <v>1472</v>
      </c>
      <c r="G165" s="218" t="s">
        <v>190</v>
      </c>
      <c r="H165" s="219">
        <v>1424</v>
      </c>
      <c r="I165" s="220"/>
      <c r="J165" s="221">
        <f>ROUND(I165*H165,2)</f>
        <v>0</v>
      </c>
      <c r="K165" s="217" t="s">
        <v>191</v>
      </c>
      <c r="L165" s="47"/>
      <c r="M165" s="222" t="s">
        <v>19</v>
      </c>
      <c r="N165" s="223" t="s">
        <v>40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148</v>
      </c>
      <c r="AT165" s="226" t="s">
        <v>129</v>
      </c>
      <c r="AU165" s="226" t="s">
        <v>79</v>
      </c>
      <c r="AY165" s="20" t="s">
        <v>126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77</v>
      </c>
      <c r="BK165" s="227">
        <f>ROUND(I165*H165,2)</f>
        <v>0</v>
      </c>
      <c r="BL165" s="20" t="s">
        <v>148</v>
      </c>
      <c r="BM165" s="226" t="s">
        <v>1473</v>
      </c>
    </row>
    <row r="166" s="2" customFormat="1">
      <c r="A166" s="41"/>
      <c r="B166" s="42"/>
      <c r="C166" s="43"/>
      <c r="D166" s="237" t="s">
        <v>193</v>
      </c>
      <c r="E166" s="43"/>
      <c r="F166" s="238" t="s">
        <v>1474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193</v>
      </c>
      <c r="AU166" s="20" t="s">
        <v>79</v>
      </c>
    </row>
    <row r="167" s="13" customFormat="1">
      <c r="A167" s="13"/>
      <c r="B167" s="239"/>
      <c r="C167" s="240"/>
      <c r="D167" s="228" t="s">
        <v>195</v>
      </c>
      <c r="E167" s="241" t="s">
        <v>19</v>
      </c>
      <c r="F167" s="242" t="s">
        <v>1475</v>
      </c>
      <c r="G167" s="240"/>
      <c r="H167" s="243">
        <v>1424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195</v>
      </c>
      <c r="AU167" s="249" t="s">
        <v>79</v>
      </c>
      <c r="AV167" s="13" t="s">
        <v>79</v>
      </c>
      <c r="AW167" s="13" t="s">
        <v>31</v>
      </c>
      <c r="AX167" s="13" t="s">
        <v>77</v>
      </c>
      <c r="AY167" s="249" t="s">
        <v>126</v>
      </c>
    </row>
    <row r="168" s="2" customFormat="1" ht="16.5" customHeight="1">
      <c r="A168" s="41"/>
      <c r="B168" s="42"/>
      <c r="C168" s="282" t="s">
        <v>7</v>
      </c>
      <c r="D168" s="282" t="s">
        <v>361</v>
      </c>
      <c r="E168" s="283" t="s">
        <v>403</v>
      </c>
      <c r="F168" s="284" t="s">
        <v>404</v>
      </c>
      <c r="G168" s="285" t="s">
        <v>322</v>
      </c>
      <c r="H168" s="286">
        <v>261.83999999999997</v>
      </c>
      <c r="I168" s="287"/>
      <c r="J168" s="288">
        <f>ROUND(I168*H168,2)</f>
        <v>0</v>
      </c>
      <c r="K168" s="284" t="s">
        <v>191</v>
      </c>
      <c r="L168" s="289"/>
      <c r="M168" s="290" t="s">
        <v>19</v>
      </c>
      <c r="N168" s="291" t="s">
        <v>40</v>
      </c>
      <c r="O168" s="87"/>
      <c r="P168" s="224">
        <f>O168*H168</f>
        <v>0</v>
      </c>
      <c r="Q168" s="224">
        <v>1</v>
      </c>
      <c r="R168" s="224">
        <f>Q168*H168</f>
        <v>261.83999999999997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230</v>
      </c>
      <c r="AT168" s="226" t="s">
        <v>361</v>
      </c>
      <c r="AU168" s="226" t="s">
        <v>79</v>
      </c>
      <c r="AY168" s="20" t="s">
        <v>126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77</v>
      </c>
      <c r="BK168" s="227">
        <f>ROUND(I168*H168,2)</f>
        <v>0</v>
      </c>
      <c r="BL168" s="20" t="s">
        <v>148</v>
      </c>
      <c r="BM168" s="226" t="s">
        <v>1476</v>
      </c>
    </row>
    <row r="169" s="13" customFormat="1">
      <c r="A169" s="13"/>
      <c r="B169" s="239"/>
      <c r="C169" s="240"/>
      <c r="D169" s="228" t="s">
        <v>195</v>
      </c>
      <c r="E169" s="241" t="s">
        <v>19</v>
      </c>
      <c r="F169" s="242" t="s">
        <v>1477</v>
      </c>
      <c r="G169" s="240"/>
      <c r="H169" s="243">
        <v>261.83999999999997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195</v>
      </c>
      <c r="AU169" s="249" t="s">
        <v>79</v>
      </c>
      <c r="AV169" s="13" t="s">
        <v>79</v>
      </c>
      <c r="AW169" s="13" t="s">
        <v>31</v>
      </c>
      <c r="AX169" s="13" t="s">
        <v>77</v>
      </c>
      <c r="AY169" s="249" t="s">
        <v>126</v>
      </c>
    </row>
    <row r="170" s="2" customFormat="1" ht="37.8" customHeight="1">
      <c r="A170" s="41"/>
      <c r="B170" s="42"/>
      <c r="C170" s="215" t="s">
        <v>332</v>
      </c>
      <c r="D170" s="215" t="s">
        <v>129</v>
      </c>
      <c r="E170" s="216" t="s">
        <v>386</v>
      </c>
      <c r="F170" s="217" t="s">
        <v>387</v>
      </c>
      <c r="G170" s="218" t="s">
        <v>190</v>
      </c>
      <c r="H170" s="219">
        <v>1636.5</v>
      </c>
      <c r="I170" s="220"/>
      <c r="J170" s="221">
        <f>ROUND(I170*H170,2)</f>
        <v>0</v>
      </c>
      <c r="K170" s="217" t="s">
        <v>191</v>
      </c>
      <c r="L170" s="47"/>
      <c r="M170" s="222" t="s">
        <v>19</v>
      </c>
      <c r="N170" s="223" t="s">
        <v>40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148</v>
      </c>
      <c r="AT170" s="226" t="s">
        <v>129</v>
      </c>
      <c r="AU170" s="226" t="s">
        <v>79</v>
      </c>
      <c r="AY170" s="20" t="s">
        <v>126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77</v>
      </c>
      <c r="BK170" s="227">
        <f>ROUND(I170*H170,2)</f>
        <v>0</v>
      </c>
      <c r="BL170" s="20" t="s">
        <v>148</v>
      </c>
      <c r="BM170" s="226" t="s">
        <v>1478</v>
      </c>
    </row>
    <row r="171" s="2" customFormat="1">
      <c r="A171" s="41"/>
      <c r="B171" s="42"/>
      <c r="C171" s="43"/>
      <c r="D171" s="237" t="s">
        <v>193</v>
      </c>
      <c r="E171" s="43"/>
      <c r="F171" s="238" t="s">
        <v>389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193</v>
      </c>
      <c r="AU171" s="20" t="s">
        <v>79</v>
      </c>
    </row>
    <row r="172" s="13" customFormat="1">
      <c r="A172" s="13"/>
      <c r="B172" s="239"/>
      <c r="C172" s="240"/>
      <c r="D172" s="228" t="s">
        <v>195</v>
      </c>
      <c r="E172" s="241" t="s">
        <v>19</v>
      </c>
      <c r="F172" s="242" t="s">
        <v>1468</v>
      </c>
      <c r="G172" s="240"/>
      <c r="H172" s="243">
        <v>1636.5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195</v>
      </c>
      <c r="AU172" s="249" t="s">
        <v>79</v>
      </c>
      <c r="AV172" s="13" t="s">
        <v>79</v>
      </c>
      <c r="AW172" s="13" t="s">
        <v>31</v>
      </c>
      <c r="AX172" s="13" t="s">
        <v>77</v>
      </c>
      <c r="AY172" s="249" t="s">
        <v>126</v>
      </c>
    </row>
    <row r="173" s="2" customFormat="1" ht="16.5" customHeight="1">
      <c r="A173" s="41"/>
      <c r="B173" s="42"/>
      <c r="C173" s="282" t="s">
        <v>340</v>
      </c>
      <c r="D173" s="282" t="s">
        <v>361</v>
      </c>
      <c r="E173" s="283" t="s">
        <v>411</v>
      </c>
      <c r="F173" s="284" t="s">
        <v>412</v>
      </c>
      <c r="G173" s="285" t="s">
        <v>413</v>
      </c>
      <c r="H173" s="286">
        <v>32.729999999999997</v>
      </c>
      <c r="I173" s="287"/>
      <c r="J173" s="288">
        <f>ROUND(I173*H173,2)</f>
        <v>0</v>
      </c>
      <c r="K173" s="284" t="s">
        <v>191</v>
      </c>
      <c r="L173" s="289"/>
      <c r="M173" s="290" t="s">
        <v>19</v>
      </c>
      <c r="N173" s="291" t="s">
        <v>40</v>
      </c>
      <c r="O173" s="87"/>
      <c r="P173" s="224">
        <f>O173*H173</f>
        <v>0</v>
      </c>
      <c r="Q173" s="224">
        <v>0.001</v>
      </c>
      <c r="R173" s="224">
        <f>Q173*H173</f>
        <v>0.032729999999999995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230</v>
      </c>
      <c r="AT173" s="226" t="s">
        <v>361</v>
      </c>
      <c r="AU173" s="226" t="s">
        <v>79</v>
      </c>
      <c r="AY173" s="20" t="s">
        <v>126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77</v>
      </c>
      <c r="BK173" s="227">
        <f>ROUND(I173*H173,2)</f>
        <v>0</v>
      </c>
      <c r="BL173" s="20" t="s">
        <v>148</v>
      </c>
      <c r="BM173" s="226" t="s">
        <v>1479</v>
      </c>
    </row>
    <row r="174" s="13" customFormat="1">
      <c r="A174" s="13"/>
      <c r="B174" s="239"/>
      <c r="C174" s="240"/>
      <c r="D174" s="228" t="s">
        <v>195</v>
      </c>
      <c r="E174" s="240"/>
      <c r="F174" s="242" t="s">
        <v>1480</v>
      </c>
      <c r="G174" s="240"/>
      <c r="H174" s="243">
        <v>32.729999999999997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195</v>
      </c>
      <c r="AU174" s="249" t="s">
        <v>79</v>
      </c>
      <c r="AV174" s="13" t="s">
        <v>79</v>
      </c>
      <c r="AW174" s="13" t="s">
        <v>4</v>
      </c>
      <c r="AX174" s="13" t="s">
        <v>77</v>
      </c>
      <c r="AY174" s="249" t="s">
        <v>126</v>
      </c>
    </row>
    <row r="175" s="2" customFormat="1" ht="33" customHeight="1">
      <c r="A175" s="41"/>
      <c r="B175" s="42"/>
      <c r="C175" s="215" t="s">
        <v>346</v>
      </c>
      <c r="D175" s="215" t="s">
        <v>129</v>
      </c>
      <c r="E175" s="216" t="s">
        <v>392</v>
      </c>
      <c r="F175" s="217" t="s">
        <v>393</v>
      </c>
      <c r="G175" s="218" t="s">
        <v>190</v>
      </c>
      <c r="H175" s="219">
        <v>1696.2000000000001</v>
      </c>
      <c r="I175" s="220"/>
      <c r="J175" s="221">
        <f>ROUND(I175*H175,2)</f>
        <v>0</v>
      </c>
      <c r="K175" s="217" t="s">
        <v>191</v>
      </c>
      <c r="L175" s="47"/>
      <c r="M175" s="222" t="s">
        <v>19</v>
      </c>
      <c r="N175" s="223" t="s">
        <v>40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148</v>
      </c>
      <c r="AT175" s="226" t="s">
        <v>129</v>
      </c>
      <c r="AU175" s="226" t="s">
        <v>79</v>
      </c>
      <c r="AY175" s="20" t="s">
        <v>126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77</v>
      </c>
      <c r="BK175" s="227">
        <f>ROUND(I175*H175,2)</f>
        <v>0</v>
      </c>
      <c r="BL175" s="20" t="s">
        <v>148</v>
      </c>
      <c r="BM175" s="226" t="s">
        <v>1481</v>
      </c>
    </row>
    <row r="176" s="2" customFormat="1">
      <c r="A176" s="41"/>
      <c r="B176" s="42"/>
      <c r="C176" s="43"/>
      <c r="D176" s="237" t="s">
        <v>193</v>
      </c>
      <c r="E176" s="43"/>
      <c r="F176" s="238" t="s">
        <v>395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193</v>
      </c>
      <c r="AU176" s="20" t="s">
        <v>79</v>
      </c>
    </row>
    <row r="177" s="13" customFormat="1">
      <c r="A177" s="13"/>
      <c r="B177" s="239"/>
      <c r="C177" s="240"/>
      <c r="D177" s="228" t="s">
        <v>195</v>
      </c>
      <c r="E177" s="241" t="s">
        <v>19</v>
      </c>
      <c r="F177" s="242" t="s">
        <v>1482</v>
      </c>
      <c r="G177" s="240"/>
      <c r="H177" s="243">
        <v>1696.2000000000001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195</v>
      </c>
      <c r="AU177" s="249" t="s">
        <v>79</v>
      </c>
      <c r="AV177" s="13" t="s">
        <v>79</v>
      </c>
      <c r="AW177" s="13" t="s">
        <v>31</v>
      </c>
      <c r="AX177" s="13" t="s">
        <v>77</v>
      </c>
      <c r="AY177" s="249" t="s">
        <v>126</v>
      </c>
    </row>
    <row r="178" s="2" customFormat="1" ht="24.15" customHeight="1">
      <c r="A178" s="41"/>
      <c r="B178" s="42"/>
      <c r="C178" s="215" t="s">
        <v>352</v>
      </c>
      <c r="D178" s="215" t="s">
        <v>129</v>
      </c>
      <c r="E178" s="216" t="s">
        <v>417</v>
      </c>
      <c r="F178" s="217" t="s">
        <v>418</v>
      </c>
      <c r="G178" s="218" t="s">
        <v>190</v>
      </c>
      <c r="H178" s="219">
        <v>1636.5</v>
      </c>
      <c r="I178" s="220"/>
      <c r="J178" s="221">
        <f>ROUND(I178*H178,2)</f>
        <v>0</v>
      </c>
      <c r="K178" s="217" t="s">
        <v>191</v>
      </c>
      <c r="L178" s="47"/>
      <c r="M178" s="222" t="s">
        <v>19</v>
      </c>
      <c r="N178" s="223" t="s">
        <v>40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148</v>
      </c>
      <c r="AT178" s="226" t="s">
        <v>129</v>
      </c>
      <c r="AU178" s="226" t="s">
        <v>79</v>
      </c>
      <c r="AY178" s="20" t="s">
        <v>126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77</v>
      </c>
      <c r="BK178" s="227">
        <f>ROUND(I178*H178,2)</f>
        <v>0</v>
      </c>
      <c r="BL178" s="20" t="s">
        <v>148</v>
      </c>
      <c r="BM178" s="226" t="s">
        <v>1483</v>
      </c>
    </row>
    <row r="179" s="2" customFormat="1">
      <c r="A179" s="41"/>
      <c r="B179" s="42"/>
      <c r="C179" s="43"/>
      <c r="D179" s="237" t="s">
        <v>193</v>
      </c>
      <c r="E179" s="43"/>
      <c r="F179" s="238" t="s">
        <v>420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193</v>
      </c>
      <c r="AU179" s="20" t="s">
        <v>79</v>
      </c>
    </row>
    <row r="180" s="13" customFormat="1">
      <c r="A180" s="13"/>
      <c r="B180" s="239"/>
      <c r="C180" s="240"/>
      <c r="D180" s="228" t="s">
        <v>195</v>
      </c>
      <c r="E180" s="241" t="s">
        <v>19</v>
      </c>
      <c r="F180" s="242" t="s">
        <v>1468</v>
      </c>
      <c r="G180" s="240"/>
      <c r="H180" s="243">
        <v>1636.5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195</v>
      </c>
      <c r="AU180" s="249" t="s">
        <v>79</v>
      </c>
      <c r="AV180" s="13" t="s">
        <v>79</v>
      </c>
      <c r="AW180" s="13" t="s">
        <v>31</v>
      </c>
      <c r="AX180" s="13" t="s">
        <v>77</v>
      </c>
      <c r="AY180" s="249" t="s">
        <v>126</v>
      </c>
    </row>
    <row r="181" s="2" customFormat="1" ht="49.05" customHeight="1">
      <c r="A181" s="41"/>
      <c r="B181" s="42"/>
      <c r="C181" s="215" t="s">
        <v>360</v>
      </c>
      <c r="D181" s="215" t="s">
        <v>129</v>
      </c>
      <c r="E181" s="216" t="s">
        <v>422</v>
      </c>
      <c r="F181" s="217" t="s">
        <v>423</v>
      </c>
      <c r="G181" s="218" t="s">
        <v>190</v>
      </c>
      <c r="H181" s="219">
        <v>1636.5</v>
      </c>
      <c r="I181" s="220"/>
      <c r="J181" s="221">
        <f>ROUND(I181*H181,2)</f>
        <v>0</v>
      </c>
      <c r="K181" s="217" t="s">
        <v>191</v>
      </c>
      <c r="L181" s="47"/>
      <c r="M181" s="222" t="s">
        <v>19</v>
      </c>
      <c r="N181" s="223" t="s">
        <v>40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148</v>
      </c>
      <c r="AT181" s="226" t="s">
        <v>129</v>
      </c>
      <c r="AU181" s="226" t="s">
        <v>79</v>
      </c>
      <c r="AY181" s="20" t="s">
        <v>126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77</v>
      </c>
      <c r="BK181" s="227">
        <f>ROUND(I181*H181,2)</f>
        <v>0</v>
      </c>
      <c r="BL181" s="20" t="s">
        <v>148</v>
      </c>
      <c r="BM181" s="226" t="s">
        <v>1484</v>
      </c>
    </row>
    <row r="182" s="2" customFormat="1">
      <c r="A182" s="41"/>
      <c r="B182" s="42"/>
      <c r="C182" s="43"/>
      <c r="D182" s="237" t="s">
        <v>193</v>
      </c>
      <c r="E182" s="43"/>
      <c r="F182" s="238" t="s">
        <v>425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193</v>
      </c>
      <c r="AU182" s="20" t="s">
        <v>79</v>
      </c>
    </row>
    <row r="183" s="13" customFormat="1">
      <c r="A183" s="13"/>
      <c r="B183" s="239"/>
      <c r="C183" s="240"/>
      <c r="D183" s="228" t="s">
        <v>195</v>
      </c>
      <c r="E183" s="241" t="s">
        <v>19</v>
      </c>
      <c r="F183" s="242" t="s">
        <v>1468</v>
      </c>
      <c r="G183" s="240"/>
      <c r="H183" s="243">
        <v>1636.5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195</v>
      </c>
      <c r="AU183" s="249" t="s">
        <v>79</v>
      </c>
      <c r="AV183" s="13" t="s">
        <v>79</v>
      </c>
      <c r="AW183" s="13" t="s">
        <v>31</v>
      </c>
      <c r="AX183" s="13" t="s">
        <v>77</v>
      </c>
      <c r="AY183" s="249" t="s">
        <v>126</v>
      </c>
    </row>
    <row r="184" s="2" customFormat="1" ht="24.15" customHeight="1">
      <c r="A184" s="41"/>
      <c r="B184" s="42"/>
      <c r="C184" s="215" t="s">
        <v>366</v>
      </c>
      <c r="D184" s="215" t="s">
        <v>129</v>
      </c>
      <c r="E184" s="216" t="s">
        <v>427</v>
      </c>
      <c r="F184" s="217" t="s">
        <v>428</v>
      </c>
      <c r="G184" s="218" t="s">
        <v>322</v>
      </c>
      <c r="H184" s="219">
        <v>0.033000000000000002</v>
      </c>
      <c r="I184" s="220"/>
      <c r="J184" s="221">
        <f>ROUND(I184*H184,2)</f>
        <v>0</v>
      </c>
      <c r="K184" s="217" t="s">
        <v>191</v>
      </c>
      <c r="L184" s="47"/>
      <c r="M184" s="222" t="s">
        <v>19</v>
      </c>
      <c r="N184" s="223" t="s">
        <v>40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148</v>
      </c>
      <c r="AT184" s="226" t="s">
        <v>129</v>
      </c>
      <c r="AU184" s="226" t="s">
        <v>79</v>
      </c>
      <c r="AY184" s="20" t="s">
        <v>126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77</v>
      </c>
      <c r="BK184" s="227">
        <f>ROUND(I184*H184,2)</f>
        <v>0</v>
      </c>
      <c r="BL184" s="20" t="s">
        <v>148</v>
      </c>
      <c r="BM184" s="226" t="s">
        <v>1485</v>
      </c>
    </row>
    <row r="185" s="2" customFormat="1">
      <c r="A185" s="41"/>
      <c r="B185" s="42"/>
      <c r="C185" s="43"/>
      <c r="D185" s="237" t="s">
        <v>193</v>
      </c>
      <c r="E185" s="43"/>
      <c r="F185" s="238" t="s">
        <v>430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193</v>
      </c>
      <c r="AU185" s="20" t="s">
        <v>79</v>
      </c>
    </row>
    <row r="186" s="13" customFormat="1">
      <c r="A186" s="13"/>
      <c r="B186" s="239"/>
      <c r="C186" s="240"/>
      <c r="D186" s="228" t="s">
        <v>195</v>
      </c>
      <c r="E186" s="240"/>
      <c r="F186" s="242" t="s">
        <v>1486</v>
      </c>
      <c r="G186" s="240"/>
      <c r="H186" s="243">
        <v>0.033000000000000002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195</v>
      </c>
      <c r="AU186" s="249" t="s">
        <v>79</v>
      </c>
      <c r="AV186" s="13" t="s">
        <v>79</v>
      </c>
      <c r="AW186" s="13" t="s">
        <v>4</v>
      </c>
      <c r="AX186" s="13" t="s">
        <v>77</v>
      </c>
      <c r="AY186" s="249" t="s">
        <v>126</v>
      </c>
    </row>
    <row r="187" s="2" customFormat="1" ht="16.5" customHeight="1">
      <c r="A187" s="41"/>
      <c r="B187" s="42"/>
      <c r="C187" s="282" t="s">
        <v>372</v>
      </c>
      <c r="D187" s="282" t="s">
        <v>361</v>
      </c>
      <c r="E187" s="283" t="s">
        <v>433</v>
      </c>
      <c r="F187" s="284" t="s">
        <v>434</v>
      </c>
      <c r="G187" s="285" t="s">
        <v>413</v>
      </c>
      <c r="H187" s="286">
        <v>32.729999999999997</v>
      </c>
      <c r="I187" s="287"/>
      <c r="J187" s="288">
        <f>ROUND(I187*H187,2)</f>
        <v>0</v>
      </c>
      <c r="K187" s="284" t="s">
        <v>191</v>
      </c>
      <c r="L187" s="289"/>
      <c r="M187" s="290" t="s">
        <v>19</v>
      </c>
      <c r="N187" s="291" t="s">
        <v>40</v>
      </c>
      <c r="O187" s="87"/>
      <c r="P187" s="224">
        <f>O187*H187</f>
        <v>0</v>
      </c>
      <c r="Q187" s="224">
        <v>0.001</v>
      </c>
      <c r="R187" s="224">
        <f>Q187*H187</f>
        <v>0.032729999999999995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230</v>
      </c>
      <c r="AT187" s="226" t="s">
        <v>361</v>
      </c>
      <c r="AU187" s="226" t="s">
        <v>79</v>
      </c>
      <c r="AY187" s="20" t="s">
        <v>126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77</v>
      </c>
      <c r="BK187" s="227">
        <f>ROUND(I187*H187,2)</f>
        <v>0</v>
      </c>
      <c r="BL187" s="20" t="s">
        <v>148</v>
      </c>
      <c r="BM187" s="226" t="s">
        <v>1487</v>
      </c>
    </row>
    <row r="188" s="13" customFormat="1">
      <c r="A188" s="13"/>
      <c r="B188" s="239"/>
      <c r="C188" s="240"/>
      <c r="D188" s="228" t="s">
        <v>195</v>
      </c>
      <c r="E188" s="241" t="s">
        <v>19</v>
      </c>
      <c r="F188" s="242" t="s">
        <v>1488</v>
      </c>
      <c r="G188" s="240"/>
      <c r="H188" s="243">
        <v>32.729999999999997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195</v>
      </c>
      <c r="AU188" s="249" t="s">
        <v>79</v>
      </c>
      <c r="AV188" s="13" t="s">
        <v>79</v>
      </c>
      <c r="AW188" s="13" t="s">
        <v>31</v>
      </c>
      <c r="AX188" s="13" t="s">
        <v>77</v>
      </c>
      <c r="AY188" s="249" t="s">
        <v>126</v>
      </c>
    </row>
    <row r="189" s="2" customFormat="1" ht="21.75" customHeight="1">
      <c r="A189" s="41"/>
      <c r="B189" s="42"/>
      <c r="C189" s="215" t="s">
        <v>378</v>
      </c>
      <c r="D189" s="215" t="s">
        <v>129</v>
      </c>
      <c r="E189" s="216" t="s">
        <v>438</v>
      </c>
      <c r="F189" s="217" t="s">
        <v>439</v>
      </c>
      <c r="G189" s="218" t="s">
        <v>190</v>
      </c>
      <c r="H189" s="219">
        <v>1636.5</v>
      </c>
      <c r="I189" s="220"/>
      <c r="J189" s="221">
        <f>ROUND(I189*H189,2)</f>
        <v>0</v>
      </c>
      <c r="K189" s="217" t="s">
        <v>191</v>
      </c>
      <c r="L189" s="47"/>
      <c r="M189" s="222" t="s">
        <v>19</v>
      </c>
      <c r="N189" s="223" t="s">
        <v>40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148</v>
      </c>
      <c r="AT189" s="226" t="s">
        <v>129</v>
      </c>
      <c r="AU189" s="226" t="s">
        <v>79</v>
      </c>
      <c r="AY189" s="20" t="s">
        <v>126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77</v>
      </c>
      <c r="BK189" s="227">
        <f>ROUND(I189*H189,2)</f>
        <v>0</v>
      </c>
      <c r="BL189" s="20" t="s">
        <v>148</v>
      </c>
      <c r="BM189" s="226" t="s">
        <v>1489</v>
      </c>
    </row>
    <row r="190" s="2" customFormat="1">
      <c r="A190" s="41"/>
      <c r="B190" s="42"/>
      <c r="C190" s="43"/>
      <c r="D190" s="237" t="s">
        <v>193</v>
      </c>
      <c r="E190" s="43"/>
      <c r="F190" s="238" t="s">
        <v>441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193</v>
      </c>
      <c r="AU190" s="20" t="s">
        <v>79</v>
      </c>
    </row>
    <row r="191" s="13" customFormat="1">
      <c r="A191" s="13"/>
      <c r="B191" s="239"/>
      <c r="C191" s="240"/>
      <c r="D191" s="228" t="s">
        <v>195</v>
      </c>
      <c r="E191" s="241" t="s">
        <v>19</v>
      </c>
      <c r="F191" s="242" t="s">
        <v>1468</v>
      </c>
      <c r="G191" s="240"/>
      <c r="H191" s="243">
        <v>1636.5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195</v>
      </c>
      <c r="AU191" s="249" t="s">
        <v>79</v>
      </c>
      <c r="AV191" s="13" t="s">
        <v>79</v>
      </c>
      <c r="AW191" s="13" t="s">
        <v>31</v>
      </c>
      <c r="AX191" s="13" t="s">
        <v>77</v>
      </c>
      <c r="AY191" s="249" t="s">
        <v>126</v>
      </c>
    </row>
    <row r="192" s="2" customFormat="1" ht="24.15" customHeight="1">
      <c r="A192" s="41"/>
      <c r="B192" s="42"/>
      <c r="C192" s="215" t="s">
        <v>385</v>
      </c>
      <c r="D192" s="215" t="s">
        <v>129</v>
      </c>
      <c r="E192" s="216" t="s">
        <v>1490</v>
      </c>
      <c r="F192" s="217" t="s">
        <v>1491</v>
      </c>
      <c r="G192" s="218" t="s">
        <v>190</v>
      </c>
      <c r="H192" s="219">
        <v>1636.5</v>
      </c>
      <c r="I192" s="220"/>
      <c r="J192" s="221">
        <f>ROUND(I192*H192,2)</f>
        <v>0</v>
      </c>
      <c r="K192" s="217" t="s">
        <v>191</v>
      </c>
      <c r="L192" s="47"/>
      <c r="M192" s="222" t="s">
        <v>19</v>
      </c>
      <c r="N192" s="223" t="s">
        <v>40</v>
      </c>
      <c r="O192" s="87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148</v>
      </c>
      <c r="AT192" s="226" t="s">
        <v>129</v>
      </c>
      <c r="AU192" s="226" t="s">
        <v>79</v>
      </c>
      <c r="AY192" s="20" t="s">
        <v>126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77</v>
      </c>
      <c r="BK192" s="227">
        <f>ROUND(I192*H192,2)</f>
        <v>0</v>
      </c>
      <c r="BL192" s="20" t="s">
        <v>148</v>
      </c>
      <c r="BM192" s="226" t="s">
        <v>1492</v>
      </c>
    </row>
    <row r="193" s="2" customFormat="1">
      <c r="A193" s="41"/>
      <c r="B193" s="42"/>
      <c r="C193" s="43"/>
      <c r="D193" s="237" t="s">
        <v>193</v>
      </c>
      <c r="E193" s="43"/>
      <c r="F193" s="238" t="s">
        <v>1493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193</v>
      </c>
      <c r="AU193" s="20" t="s">
        <v>79</v>
      </c>
    </row>
    <row r="194" s="13" customFormat="1">
      <c r="A194" s="13"/>
      <c r="B194" s="239"/>
      <c r="C194" s="240"/>
      <c r="D194" s="228" t="s">
        <v>195</v>
      </c>
      <c r="E194" s="241" t="s">
        <v>19</v>
      </c>
      <c r="F194" s="242" t="s">
        <v>1468</v>
      </c>
      <c r="G194" s="240"/>
      <c r="H194" s="243">
        <v>1636.5</v>
      </c>
      <c r="I194" s="244"/>
      <c r="J194" s="240"/>
      <c r="K194" s="240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195</v>
      </c>
      <c r="AU194" s="249" t="s">
        <v>79</v>
      </c>
      <c r="AV194" s="13" t="s">
        <v>79</v>
      </c>
      <c r="AW194" s="13" t="s">
        <v>31</v>
      </c>
      <c r="AX194" s="13" t="s">
        <v>77</v>
      </c>
      <c r="AY194" s="249" t="s">
        <v>126</v>
      </c>
    </row>
    <row r="195" s="12" customFormat="1" ht="22.8" customHeight="1">
      <c r="A195" s="12"/>
      <c r="B195" s="199"/>
      <c r="C195" s="200"/>
      <c r="D195" s="201" t="s">
        <v>68</v>
      </c>
      <c r="E195" s="213" t="s">
        <v>79</v>
      </c>
      <c r="F195" s="213" t="s">
        <v>447</v>
      </c>
      <c r="G195" s="200"/>
      <c r="H195" s="200"/>
      <c r="I195" s="203"/>
      <c r="J195" s="214">
        <f>BK195</f>
        <v>0</v>
      </c>
      <c r="K195" s="200"/>
      <c r="L195" s="205"/>
      <c r="M195" s="206"/>
      <c r="N195" s="207"/>
      <c r="O195" s="207"/>
      <c r="P195" s="208">
        <f>SUM(P196:P203)</f>
        <v>0</v>
      </c>
      <c r="Q195" s="207"/>
      <c r="R195" s="208">
        <f>SUM(R196:R203)</f>
        <v>0.0088026000000000007</v>
      </c>
      <c r="S195" s="207"/>
      <c r="T195" s="209">
        <f>SUM(T196:T203)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0" t="s">
        <v>77</v>
      </c>
      <c r="AT195" s="211" t="s">
        <v>68</v>
      </c>
      <c r="AU195" s="211" t="s">
        <v>77</v>
      </c>
      <c r="AY195" s="210" t="s">
        <v>126</v>
      </c>
      <c r="BK195" s="212">
        <f>SUM(BK196:BK203)</f>
        <v>0</v>
      </c>
    </row>
    <row r="196" s="2" customFormat="1" ht="44.25" customHeight="1">
      <c r="A196" s="41"/>
      <c r="B196" s="42"/>
      <c r="C196" s="215" t="s">
        <v>391</v>
      </c>
      <c r="D196" s="215" t="s">
        <v>129</v>
      </c>
      <c r="E196" s="216" t="s">
        <v>449</v>
      </c>
      <c r="F196" s="217" t="s">
        <v>450</v>
      </c>
      <c r="G196" s="218" t="s">
        <v>258</v>
      </c>
      <c r="H196" s="219">
        <v>0.29399999999999998</v>
      </c>
      <c r="I196" s="220"/>
      <c r="J196" s="221">
        <f>ROUND(I196*H196,2)</f>
        <v>0</v>
      </c>
      <c r="K196" s="217" t="s">
        <v>191</v>
      </c>
      <c r="L196" s="47"/>
      <c r="M196" s="222" t="s">
        <v>19</v>
      </c>
      <c r="N196" s="223" t="s">
        <v>40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148</v>
      </c>
      <c r="AT196" s="226" t="s">
        <v>129</v>
      </c>
      <c r="AU196" s="226" t="s">
        <v>79</v>
      </c>
      <c r="AY196" s="20" t="s">
        <v>126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77</v>
      </c>
      <c r="BK196" s="227">
        <f>ROUND(I196*H196,2)</f>
        <v>0</v>
      </c>
      <c r="BL196" s="20" t="s">
        <v>148</v>
      </c>
      <c r="BM196" s="226" t="s">
        <v>1494</v>
      </c>
    </row>
    <row r="197" s="2" customFormat="1">
      <c r="A197" s="41"/>
      <c r="B197" s="42"/>
      <c r="C197" s="43"/>
      <c r="D197" s="237" t="s">
        <v>193</v>
      </c>
      <c r="E197" s="43"/>
      <c r="F197" s="238" t="s">
        <v>452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193</v>
      </c>
      <c r="AU197" s="20" t="s">
        <v>79</v>
      </c>
    </row>
    <row r="198" s="13" customFormat="1">
      <c r="A198" s="13"/>
      <c r="B198" s="239"/>
      <c r="C198" s="240"/>
      <c r="D198" s="228" t="s">
        <v>195</v>
      </c>
      <c r="E198" s="241" t="s">
        <v>19</v>
      </c>
      <c r="F198" s="242" t="s">
        <v>1495</v>
      </c>
      <c r="G198" s="240"/>
      <c r="H198" s="243">
        <v>0.29399999999999998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195</v>
      </c>
      <c r="AU198" s="249" t="s">
        <v>79</v>
      </c>
      <c r="AV198" s="13" t="s">
        <v>79</v>
      </c>
      <c r="AW198" s="13" t="s">
        <v>31</v>
      </c>
      <c r="AX198" s="13" t="s">
        <v>77</v>
      </c>
      <c r="AY198" s="249" t="s">
        <v>126</v>
      </c>
    </row>
    <row r="199" s="2" customFormat="1" ht="55.5" customHeight="1">
      <c r="A199" s="41"/>
      <c r="B199" s="42"/>
      <c r="C199" s="215" t="s">
        <v>397</v>
      </c>
      <c r="D199" s="215" t="s">
        <v>129</v>
      </c>
      <c r="E199" s="216" t="s">
        <v>455</v>
      </c>
      <c r="F199" s="217" t="s">
        <v>456</v>
      </c>
      <c r="G199" s="218" t="s">
        <v>190</v>
      </c>
      <c r="H199" s="219">
        <v>13.23</v>
      </c>
      <c r="I199" s="220"/>
      <c r="J199" s="221">
        <f>ROUND(I199*H199,2)</f>
        <v>0</v>
      </c>
      <c r="K199" s="217" t="s">
        <v>191</v>
      </c>
      <c r="L199" s="47"/>
      <c r="M199" s="222" t="s">
        <v>19</v>
      </c>
      <c r="N199" s="223" t="s">
        <v>40</v>
      </c>
      <c r="O199" s="87"/>
      <c r="P199" s="224">
        <f>O199*H199</f>
        <v>0</v>
      </c>
      <c r="Q199" s="224">
        <v>0.00031</v>
      </c>
      <c r="R199" s="224">
        <f>Q199*H199</f>
        <v>0.0041013000000000004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148</v>
      </c>
      <c r="AT199" s="226" t="s">
        <v>129</v>
      </c>
      <c r="AU199" s="226" t="s">
        <v>79</v>
      </c>
      <c r="AY199" s="20" t="s">
        <v>126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77</v>
      </c>
      <c r="BK199" s="227">
        <f>ROUND(I199*H199,2)</f>
        <v>0</v>
      </c>
      <c r="BL199" s="20" t="s">
        <v>148</v>
      </c>
      <c r="BM199" s="226" t="s">
        <v>1496</v>
      </c>
    </row>
    <row r="200" s="2" customFormat="1">
      <c r="A200" s="41"/>
      <c r="B200" s="42"/>
      <c r="C200" s="43"/>
      <c r="D200" s="237" t="s">
        <v>193</v>
      </c>
      <c r="E200" s="43"/>
      <c r="F200" s="238" t="s">
        <v>458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193</v>
      </c>
      <c r="AU200" s="20" t="s">
        <v>79</v>
      </c>
    </row>
    <row r="201" s="2" customFormat="1" ht="24.15" customHeight="1">
      <c r="A201" s="41"/>
      <c r="B201" s="42"/>
      <c r="C201" s="282" t="s">
        <v>402</v>
      </c>
      <c r="D201" s="282" t="s">
        <v>361</v>
      </c>
      <c r="E201" s="283" t="s">
        <v>460</v>
      </c>
      <c r="F201" s="284" t="s">
        <v>461</v>
      </c>
      <c r="G201" s="285" t="s">
        <v>190</v>
      </c>
      <c r="H201" s="286">
        <v>15.670999999999999</v>
      </c>
      <c r="I201" s="287"/>
      <c r="J201" s="288">
        <f>ROUND(I201*H201,2)</f>
        <v>0</v>
      </c>
      <c r="K201" s="284" t="s">
        <v>191</v>
      </c>
      <c r="L201" s="289"/>
      <c r="M201" s="290" t="s">
        <v>19</v>
      </c>
      <c r="N201" s="291" t="s">
        <v>40</v>
      </c>
      <c r="O201" s="87"/>
      <c r="P201" s="224">
        <f>O201*H201</f>
        <v>0</v>
      </c>
      <c r="Q201" s="224">
        <v>0.00029999999999999997</v>
      </c>
      <c r="R201" s="224">
        <f>Q201*H201</f>
        <v>0.0047012999999999994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230</v>
      </c>
      <c r="AT201" s="226" t="s">
        <v>361</v>
      </c>
      <c r="AU201" s="226" t="s">
        <v>79</v>
      </c>
      <c r="AY201" s="20" t="s">
        <v>126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77</v>
      </c>
      <c r="BK201" s="227">
        <f>ROUND(I201*H201,2)</f>
        <v>0</v>
      </c>
      <c r="BL201" s="20" t="s">
        <v>148</v>
      </c>
      <c r="BM201" s="226" t="s">
        <v>1497</v>
      </c>
    </row>
    <row r="202" s="13" customFormat="1">
      <c r="A202" s="13"/>
      <c r="B202" s="239"/>
      <c r="C202" s="240"/>
      <c r="D202" s="228" t="s">
        <v>195</v>
      </c>
      <c r="E202" s="241" t="s">
        <v>19</v>
      </c>
      <c r="F202" s="242" t="s">
        <v>1498</v>
      </c>
      <c r="G202" s="240"/>
      <c r="H202" s="243">
        <v>13.23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195</v>
      </c>
      <c r="AU202" s="249" t="s">
        <v>79</v>
      </c>
      <c r="AV202" s="13" t="s">
        <v>79</v>
      </c>
      <c r="AW202" s="13" t="s">
        <v>31</v>
      </c>
      <c r="AX202" s="13" t="s">
        <v>77</v>
      </c>
      <c r="AY202" s="249" t="s">
        <v>126</v>
      </c>
    </row>
    <row r="203" s="13" customFormat="1">
      <c r="A203" s="13"/>
      <c r="B203" s="239"/>
      <c r="C203" s="240"/>
      <c r="D203" s="228" t="s">
        <v>195</v>
      </c>
      <c r="E203" s="240"/>
      <c r="F203" s="242" t="s">
        <v>1499</v>
      </c>
      <c r="G203" s="240"/>
      <c r="H203" s="243">
        <v>15.670999999999999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195</v>
      </c>
      <c r="AU203" s="249" t="s">
        <v>79</v>
      </c>
      <c r="AV203" s="13" t="s">
        <v>79</v>
      </c>
      <c r="AW203" s="13" t="s">
        <v>4</v>
      </c>
      <c r="AX203" s="13" t="s">
        <v>77</v>
      </c>
      <c r="AY203" s="249" t="s">
        <v>126</v>
      </c>
    </row>
    <row r="204" s="12" customFormat="1" ht="22.8" customHeight="1">
      <c r="A204" s="12"/>
      <c r="B204" s="199"/>
      <c r="C204" s="200"/>
      <c r="D204" s="201" t="s">
        <v>68</v>
      </c>
      <c r="E204" s="213" t="s">
        <v>125</v>
      </c>
      <c r="F204" s="213" t="s">
        <v>495</v>
      </c>
      <c r="G204" s="200"/>
      <c r="H204" s="200"/>
      <c r="I204" s="203"/>
      <c r="J204" s="214">
        <f>BK204</f>
        <v>0</v>
      </c>
      <c r="K204" s="200"/>
      <c r="L204" s="205"/>
      <c r="M204" s="206"/>
      <c r="N204" s="207"/>
      <c r="O204" s="207"/>
      <c r="P204" s="208">
        <f>SUM(P205:P248)</f>
        <v>0</v>
      </c>
      <c r="Q204" s="207"/>
      <c r="R204" s="208">
        <f>SUM(R205:R248)</f>
        <v>322.58327400000002</v>
      </c>
      <c r="S204" s="207"/>
      <c r="T204" s="209">
        <f>SUM(T205:T248)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0" t="s">
        <v>77</v>
      </c>
      <c r="AT204" s="211" t="s">
        <v>68</v>
      </c>
      <c r="AU204" s="211" t="s">
        <v>77</v>
      </c>
      <c r="AY204" s="210" t="s">
        <v>126</v>
      </c>
      <c r="BK204" s="212">
        <f>SUM(BK205:BK248)</f>
        <v>0</v>
      </c>
    </row>
    <row r="205" s="2" customFormat="1" ht="33" customHeight="1">
      <c r="A205" s="41"/>
      <c r="B205" s="42"/>
      <c r="C205" s="215" t="s">
        <v>410</v>
      </c>
      <c r="D205" s="215" t="s">
        <v>129</v>
      </c>
      <c r="E205" s="216" t="s">
        <v>505</v>
      </c>
      <c r="F205" s="217" t="s">
        <v>506</v>
      </c>
      <c r="G205" s="218" t="s">
        <v>190</v>
      </c>
      <c r="H205" s="219">
        <v>75.200000000000003</v>
      </c>
      <c r="I205" s="220"/>
      <c r="J205" s="221">
        <f>ROUND(I205*H205,2)</f>
        <v>0</v>
      </c>
      <c r="K205" s="217" t="s">
        <v>191</v>
      </c>
      <c r="L205" s="47"/>
      <c r="M205" s="222" t="s">
        <v>19</v>
      </c>
      <c r="N205" s="223" t="s">
        <v>40</v>
      </c>
      <c r="O205" s="87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148</v>
      </c>
      <c r="AT205" s="226" t="s">
        <v>129</v>
      </c>
      <c r="AU205" s="226" t="s">
        <v>79</v>
      </c>
      <c r="AY205" s="20" t="s">
        <v>126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77</v>
      </c>
      <c r="BK205" s="227">
        <f>ROUND(I205*H205,2)</f>
        <v>0</v>
      </c>
      <c r="BL205" s="20" t="s">
        <v>148</v>
      </c>
      <c r="BM205" s="226" t="s">
        <v>1500</v>
      </c>
    </row>
    <row r="206" s="2" customFormat="1">
      <c r="A206" s="41"/>
      <c r="B206" s="42"/>
      <c r="C206" s="43"/>
      <c r="D206" s="237" t="s">
        <v>193</v>
      </c>
      <c r="E206" s="43"/>
      <c r="F206" s="238" t="s">
        <v>508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193</v>
      </c>
      <c r="AU206" s="20" t="s">
        <v>79</v>
      </c>
    </row>
    <row r="207" s="13" customFormat="1">
      <c r="A207" s="13"/>
      <c r="B207" s="239"/>
      <c r="C207" s="240"/>
      <c r="D207" s="228" t="s">
        <v>195</v>
      </c>
      <c r="E207" s="241" t="s">
        <v>19</v>
      </c>
      <c r="F207" s="242" t="s">
        <v>1501</v>
      </c>
      <c r="G207" s="240"/>
      <c r="H207" s="243">
        <v>68.200000000000003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195</v>
      </c>
      <c r="AU207" s="249" t="s">
        <v>79</v>
      </c>
      <c r="AV207" s="13" t="s">
        <v>79</v>
      </c>
      <c r="AW207" s="13" t="s">
        <v>31</v>
      </c>
      <c r="AX207" s="13" t="s">
        <v>69</v>
      </c>
      <c r="AY207" s="249" t="s">
        <v>126</v>
      </c>
    </row>
    <row r="208" s="13" customFormat="1">
      <c r="A208" s="13"/>
      <c r="B208" s="239"/>
      <c r="C208" s="240"/>
      <c r="D208" s="228" t="s">
        <v>195</v>
      </c>
      <c r="E208" s="241" t="s">
        <v>19</v>
      </c>
      <c r="F208" s="242" t="s">
        <v>1502</v>
      </c>
      <c r="G208" s="240"/>
      <c r="H208" s="243">
        <v>7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195</v>
      </c>
      <c r="AU208" s="249" t="s">
        <v>79</v>
      </c>
      <c r="AV208" s="13" t="s">
        <v>79</v>
      </c>
      <c r="AW208" s="13" t="s">
        <v>31</v>
      </c>
      <c r="AX208" s="13" t="s">
        <v>69</v>
      </c>
      <c r="AY208" s="249" t="s">
        <v>126</v>
      </c>
    </row>
    <row r="209" s="15" customFormat="1">
      <c r="A209" s="15"/>
      <c r="B209" s="260"/>
      <c r="C209" s="261"/>
      <c r="D209" s="228" t="s">
        <v>195</v>
      </c>
      <c r="E209" s="262" t="s">
        <v>19</v>
      </c>
      <c r="F209" s="263" t="s">
        <v>204</v>
      </c>
      <c r="G209" s="261"/>
      <c r="H209" s="264">
        <v>75.200000000000003</v>
      </c>
      <c r="I209" s="265"/>
      <c r="J209" s="261"/>
      <c r="K209" s="261"/>
      <c r="L209" s="266"/>
      <c r="M209" s="267"/>
      <c r="N209" s="268"/>
      <c r="O209" s="268"/>
      <c r="P209" s="268"/>
      <c r="Q209" s="268"/>
      <c r="R209" s="268"/>
      <c r="S209" s="268"/>
      <c r="T209" s="26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0" t="s">
        <v>195</v>
      </c>
      <c r="AU209" s="270" t="s">
        <v>79</v>
      </c>
      <c r="AV209" s="15" t="s">
        <v>148</v>
      </c>
      <c r="AW209" s="15" t="s">
        <v>31</v>
      </c>
      <c r="AX209" s="15" t="s">
        <v>77</v>
      </c>
      <c r="AY209" s="270" t="s">
        <v>126</v>
      </c>
    </row>
    <row r="210" s="2" customFormat="1" ht="33" customHeight="1">
      <c r="A210" s="41"/>
      <c r="B210" s="42"/>
      <c r="C210" s="215" t="s">
        <v>416</v>
      </c>
      <c r="D210" s="215" t="s">
        <v>129</v>
      </c>
      <c r="E210" s="216" t="s">
        <v>1312</v>
      </c>
      <c r="F210" s="217" t="s">
        <v>1313</v>
      </c>
      <c r="G210" s="218" t="s">
        <v>190</v>
      </c>
      <c r="H210" s="219">
        <v>1621</v>
      </c>
      <c r="I210" s="220"/>
      <c r="J210" s="221">
        <f>ROUND(I210*H210,2)</f>
        <v>0</v>
      </c>
      <c r="K210" s="217" t="s">
        <v>191</v>
      </c>
      <c r="L210" s="47"/>
      <c r="M210" s="222" t="s">
        <v>19</v>
      </c>
      <c r="N210" s="223" t="s">
        <v>40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148</v>
      </c>
      <c r="AT210" s="226" t="s">
        <v>129</v>
      </c>
      <c r="AU210" s="226" t="s">
        <v>79</v>
      </c>
      <c r="AY210" s="20" t="s">
        <v>126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77</v>
      </c>
      <c r="BK210" s="227">
        <f>ROUND(I210*H210,2)</f>
        <v>0</v>
      </c>
      <c r="BL210" s="20" t="s">
        <v>148</v>
      </c>
      <c r="BM210" s="226" t="s">
        <v>1503</v>
      </c>
    </row>
    <row r="211" s="2" customFormat="1">
      <c r="A211" s="41"/>
      <c r="B211" s="42"/>
      <c r="C211" s="43"/>
      <c r="D211" s="237" t="s">
        <v>193</v>
      </c>
      <c r="E211" s="43"/>
      <c r="F211" s="238" t="s">
        <v>1315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193</v>
      </c>
      <c r="AU211" s="20" t="s">
        <v>79</v>
      </c>
    </row>
    <row r="212" s="13" customFormat="1">
      <c r="A212" s="13"/>
      <c r="B212" s="239"/>
      <c r="C212" s="240"/>
      <c r="D212" s="228" t="s">
        <v>195</v>
      </c>
      <c r="E212" s="241" t="s">
        <v>19</v>
      </c>
      <c r="F212" s="242" t="s">
        <v>1504</v>
      </c>
      <c r="G212" s="240"/>
      <c r="H212" s="243">
        <v>1353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195</v>
      </c>
      <c r="AU212" s="249" t="s">
        <v>79</v>
      </c>
      <c r="AV212" s="13" t="s">
        <v>79</v>
      </c>
      <c r="AW212" s="13" t="s">
        <v>31</v>
      </c>
      <c r="AX212" s="13" t="s">
        <v>69</v>
      </c>
      <c r="AY212" s="249" t="s">
        <v>126</v>
      </c>
    </row>
    <row r="213" s="13" customFormat="1">
      <c r="A213" s="13"/>
      <c r="B213" s="239"/>
      <c r="C213" s="240"/>
      <c r="D213" s="228" t="s">
        <v>195</v>
      </c>
      <c r="E213" s="241" t="s">
        <v>19</v>
      </c>
      <c r="F213" s="242" t="s">
        <v>1505</v>
      </c>
      <c r="G213" s="240"/>
      <c r="H213" s="243">
        <v>268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195</v>
      </c>
      <c r="AU213" s="249" t="s">
        <v>79</v>
      </c>
      <c r="AV213" s="13" t="s">
        <v>79</v>
      </c>
      <c r="AW213" s="13" t="s">
        <v>31</v>
      </c>
      <c r="AX213" s="13" t="s">
        <v>69</v>
      </c>
      <c r="AY213" s="249" t="s">
        <v>126</v>
      </c>
    </row>
    <row r="214" s="15" customFormat="1">
      <c r="A214" s="15"/>
      <c r="B214" s="260"/>
      <c r="C214" s="261"/>
      <c r="D214" s="228" t="s">
        <v>195</v>
      </c>
      <c r="E214" s="262" t="s">
        <v>19</v>
      </c>
      <c r="F214" s="263" t="s">
        <v>204</v>
      </c>
      <c r="G214" s="261"/>
      <c r="H214" s="264">
        <v>1621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0" t="s">
        <v>195</v>
      </c>
      <c r="AU214" s="270" t="s">
        <v>79</v>
      </c>
      <c r="AV214" s="15" t="s">
        <v>148</v>
      </c>
      <c r="AW214" s="15" t="s">
        <v>31</v>
      </c>
      <c r="AX214" s="15" t="s">
        <v>77</v>
      </c>
      <c r="AY214" s="270" t="s">
        <v>126</v>
      </c>
    </row>
    <row r="215" s="2" customFormat="1" ht="37.8" customHeight="1">
      <c r="A215" s="41"/>
      <c r="B215" s="42"/>
      <c r="C215" s="215" t="s">
        <v>421</v>
      </c>
      <c r="D215" s="215" t="s">
        <v>129</v>
      </c>
      <c r="E215" s="216" t="s">
        <v>524</v>
      </c>
      <c r="F215" s="217" t="s">
        <v>525</v>
      </c>
      <c r="G215" s="218" t="s">
        <v>190</v>
      </c>
      <c r="H215" s="219">
        <v>68.200000000000003</v>
      </c>
      <c r="I215" s="220"/>
      <c r="J215" s="221">
        <f>ROUND(I215*H215,2)</f>
        <v>0</v>
      </c>
      <c r="K215" s="217" t="s">
        <v>191</v>
      </c>
      <c r="L215" s="47"/>
      <c r="M215" s="222" t="s">
        <v>19</v>
      </c>
      <c r="N215" s="223" t="s">
        <v>40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148</v>
      </c>
      <c r="AT215" s="226" t="s">
        <v>129</v>
      </c>
      <c r="AU215" s="226" t="s">
        <v>79</v>
      </c>
      <c r="AY215" s="20" t="s">
        <v>126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77</v>
      </c>
      <c r="BK215" s="227">
        <f>ROUND(I215*H215,2)</f>
        <v>0</v>
      </c>
      <c r="BL215" s="20" t="s">
        <v>148</v>
      </c>
      <c r="BM215" s="226" t="s">
        <v>1506</v>
      </c>
    </row>
    <row r="216" s="2" customFormat="1">
      <c r="A216" s="41"/>
      <c r="B216" s="42"/>
      <c r="C216" s="43"/>
      <c r="D216" s="237" t="s">
        <v>193</v>
      </c>
      <c r="E216" s="43"/>
      <c r="F216" s="238" t="s">
        <v>527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193</v>
      </c>
      <c r="AU216" s="20" t="s">
        <v>79</v>
      </c>
    </row>
    <row r="217" s="13" customFormat="1">
      <c r="A217" s="13"/>
      <c r="B217" s="239"/>
      <c r="C217" s="240"/>
      <c r="D217" s="228" t="s">
        <v>195</v>
      </c>
      <c r="E217" s="241" t="s">
        <v>19</v>
      </c>
      <c r="F217" s="242" t="s">
        <v>1501</v>
      </c>
      <c r="G217" s="240"/>
      <c r="H217" s="243">
        <v>68.200000000000003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195</v>
      </c>
      <c r="AU217" s="249" t="s">
        <v>79</v>
      </c>
      <c r="AV217" s="13" t="s">
        <v>79</v>
      </c>
      <c r="AW217" s="13" t="s">
        <v>31</v>
      </c>
      <c r="AX217" s="13" t="s">
        <v>77</v>
      </c>
      <c r="AY217" s="249" t="s">
        <v>126</v>
      </c>
    </row>
    <row r="218" s="2" customFormat="1" ht="24.15" customHeight="1">
      <c r="A218" s="41"/>
      <c r="B218" s="42"/>
      <c r="C218" s="215" t="s">
        <v>426</v>
      </c>
      <c r="D218" s="215" t="s">
        <v>129</v>
      </c>
      <c r="E218" s="216" t="s">
        <v>541</v>
      </c>
      <c r="F218" s="217" t="s">
        <v>542</v>
      </c>
      <c r="G218" s="218" t="s">
        <v>258</v>
      </c>
      <c r="H218" s="219">
        <v>67</v>
      </c>
      <c r="I218" s="220"/>
      <c r="J218" s="221">
        <f>ROUND(I218*H218,2)</f>
        <v>0</v>
      </c>
      <c r="K218" s="217" t="s">
        <v>191</v>
      </c>
      <c r="L218" s="47"/>
      <c r="M218" s="222" t="s">
        <v>19</v>
      </c>
      <c r="N218" s="223" t="s">
        <v>40</v>
      </c>
      <c r="O218" s="87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148</v>
      </c>
      <c r="AT218" s="226" t="s">
        <v>129</v>
      </c>
      <c r="AU218" s="226" t="s">
        <v>79</v>
      </c>
      <c r="AY218" s="20" t="s">
        <v>126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77</v>
      </c>
      <c r="BK218" s="227">
        <f>ROUND(I218*H218,2)</f>
        <v>0</v>
      </c>
      <c r="BL218" s="20" t="s">
        <v>148</v>
      </c>
      <c r="BM218" s="226" t="s">
        <v>1507</v>
      </c>
    </row>
    <row r="219" s="2" customFormat="1">
      <c r="A219" s="41"/>
      <c r="B219" s="42"/>
      <c r="C219" s="43"/>
      <c r="D219" s="237" t="s">
        <v>193</v>
      </c>
      <c r="E219" s="43"/>
      <c r="F219" s="238" t="s">
        <v>544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193</v>
      </c>
      <c r="AU219" s="20" t="s">
        <v>79</v>
      </c>
    </row>
    <row r="220" s="13" customFormat="1">
      <c r="A220" s="13"/>
      <c r="B220" s="239"/>
      <c r="C220" s="240"/>
      <c r="D220" s="228" t="s">
        <v>195</v>
      </c>
      <c r="E220" s="241" t="s">
        <v>19</v>
      </c>
      <c r="F220" s="242" t="s">
        <v>1508</v>
      </c>
      <c r="G220" s="240"/>
      <c r="H220" s="243">
        <v>67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195</v>
      </c>
      <c r="AU220" s="249" t="s">
        <v>79</v>
      </c>
      <c r="AV220" s="13" t="s">
        <v>79</v>
      </c>
      <c r="AW220" s="13" t="s">
        <v>31</v>
      </c>
      <c r="AX220" s="13" t="s">
        <v>77</v>
      </c>
      <c r="AY220" s="249" t="s">
        <v>126</v>
      </c>
    </row>
    <row r="221" s="2" customFormat="1" ht="78" customHeight="1">
      <c r="A221" s="41"/>
      <c r="B221" s="42"/>
      <c r="C221" s="215" t="s">
        <v>432</v>
      </c>
      <c r="D221" s="215" t="s">
        <v>129</v>
      </c>
      <c r="E221" s="216" t="s">
        <v>1509</v>
      </c>
      <c r="F221" s="217" t="s">
        <v>1510</v>
      </c>
      <c r="G221" s="218" t="s">
        <v>190</v>
      </c>
      <c r="H221" s="219">
        <v>2</v>
      </c>
      <c r="I221" s="220"/>
      <c r="J221" s="221">
        <f>ROUND(I221*H221,2)</f>
        <v>0</v>
      </c>
      <c r="K221" s="217" t="s">
        <v>191</v>
      </c>
      <c r="L221" s="47"/>
      <c r="M221" s="222" t="s">
        <v>19</v>
      </c>
      <c r="N221" s="223" t="s">
        <v>40</v>
      </c>
      <c r="O221" s="87"/>
      <c r="P221" s="224">
        <f>O221*H221</f>
        <v>0</v>
      </c>
      <c r="Q221" s="224">
        <v>0.089219999999999994</v>
      </c>
      <c r="R221" s="224">
        <f>Q221*H221</f>
        <v>0.17843999999999999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148</v>
      </c>
      <c r="AT221" s="226" t="s">
        <v>129</v>
      </c>
      <c r="AU221" s="226" t="s">
        <v>79</v>
      </c>
      <c r="AY221" s="20" t="s">
        <v>126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77</v>
      </c>
      <c r="BK221" s="227">
        <f>ROUND(I221*H221,2)</f>
        <v>0</v>
      </c>
      <c r="BL221" s="20" t="s">
        <v>148</v>
      </c>
      <c r="BM221" s="226" t="s">
        <v>1511</v>
      </c>
    </row>
    <row r="222" s="2" customFormat="1">
      <c r="A222" s="41"/>
      <c r="B222" s="42"/>
      <c r="C222" s="43"/>
      <c r="D222" s="237" t="s">
        <v>193</v>
      </c>
      <c r="E222" s="43"/>
      <c r="F222" s="238" t="s">
        <v>1512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193</v>
      </c>
      <c r="AU222" s="20" t="s">
        <v>79</v>
      </c>
    </row>
    <row r="223" s="13" customFormat="1">
      <c r="A223" s="13"/>
      <c r="B223" s="239"/>
      <c r="C223" s="240"/>
      <c r="D223" s="228" t="s">
        <v>195</v>
      </c>
      <c r="E223" s="241" t="s">
        <v>19</v>
      </c>
      <c r="F223" s="242" t="s">
        <v>1431</v>
      </c>
      <c r="G223" s="240"/>
      <c r="H223" s="243">
        <v>2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195</v>
      </c>
      <c r="AU223" s="249" t="s">
        <v>79</v>
      </c>
      <c r="AV223" s="13" t="s">
        <v>79</v>
      </c>
      <c r="AW223" s="13" t="s">
        <v>31</v>
      </c>
      <c r="AX223" s="13" t="s">
        <v>77</v>
      </c>
      <c r="AY223" s="249" t="s">
        <v>126</v>
      </c>
    </row>
    <row r="224" s="2" customFormat="1" ht="78" customHeight="1">
      <c r="A224" s="41"/>
      <c r="B224" s="42"/>
      <c r="C224" s="215" t="s">
        <v>437</v>
      </c>
      <c r="D224" s="215" t="s">
        <v>129</v>
      </c>
      <c r="E224" s="216" t="s">
        <v>1320</v>
      </c>
      <c r="F224" s="217" t="s">
        <v>1321</v>
      </c>
      <c r="G224" s="218" t="s">
        <v>190</v>
      </c>
      <c r="H224" s="219">
        <v>1351</v>
      </c>
      <c r="I224" s="220"/>
      <c r="J224" s="221">
        <f>ROUND(I224*H224,2)</f>
        <v>0</v>
      </c>
      <c r="K224" s="217" t="s">
        <v>191</v>
      </c>
      <c r="L224" s="47"/>
      <c r="M224" s="222" t="s">
        <v>19</v>
      </c>
      <c r="N224" s="223" t="s">
        <v>40</v>
      </c>
      <c r="O224" s="87"/>
      <c r="P224" s="224">
        <f>O224*H224</f>
        <v>0</v>
      </c>
      <c r="Q224" s="224">
        <v>0.089219999999999994</v>
      </c>
      <c r="R224" s="224">
        <f>Q224*H224</f>
        <v>120.53621999999999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148</v>
      </c>
      <c r="AT224" s="226" t="s">
        <v>129</v>
      </c>
      <c r="AU224" s="226" t="s">
        <v>79</v>
      </c>
      <c r="AY224" s="20" t="s">
        <v>126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77</v>
      </c>
      <c r="BK224" s="227">
        <f>ROUND(I224*H224,2)</f>
        <v>0</v>
      </c>
      <c r="BL224" s="20" t="s">
        <v>148</v>
      </c>
      <c r="BM224" s="226" t="s">
        <v>1513</v>
      </c>
    </row>
    <row r="225" s="2" customFormat="1">
      <c r="A225" s="41"/>
      <c r="B225" s="42"/>
      <c r="C225" s="43"/>
      <c r="D225" s="237" t="s">
        <v>193</v>
      </c>
      <c r="E225" s="43"/>
      <c r="F225" s="238" t="s">
        <v>1323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193</v>
      </c>
      <c r="AU225" s="20" t="s">
        <v>79</v>
      </c>
    </row>
    <row r="226" s="2" customFormat="1" ht="24.15" customHeight="1">
      <c r="A226" s="41"/>
      <c r="B226" s="42"/>
      <c r="C226" s="282" t="s">
        <v>442</v>
      </c>
      <c r="D226" s="282" t="s">
        <v>361</v>
      </c>
      <c r="E226" s="283" t="s">
        <v>1324</v>
      </c>
      <c r="F226" s="284" t="s">
        <v>1325</v>
      </c>
      <c r="G226" s="285" t="s">
        <v>190</v>
      </c>
      <c r="H226" s="286">
        <v>1375.98</v>
      </c>
      <c r="I226" s="287"/>
      <c r="J226" s="288">
        <f>ROUND(I226*H226,2)</f>
        <v>0</v>
      </c>
      <c r="K226" s="284" t="s">
        <v>191</v>
      </c>
      <c r="L226" s="289"/>
      <c r="M226" s="290" t="s">
        <v>19</v>
      </c>
      <c r="N226" s="291" t="s">
        <v>40</v>
      </c>
      <c r="O226" s="87"/>
      <c r="P226" s="224">
        <f>O226*H226</f>
        <v>0</v>
      </c>
      <c r="Q226" s="224">
        <v>0.13200000000000001</v>
      </c>
      <c r="R226" s="224">
        <f>Q226*H226</f>
        <v>181.62936000000002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230</v>
      </c>
      <c r="AT226" s="226" t="s">
        <v>361</v>
      </c>
      <c r="AU226" s="226" t="s">
        <v>79</v>
      </c>
      <c r="AY226" s="20" t="s">
        <v>126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77</v>
      </c>
      <c r="BK226" s="227">
        <f>ROUND(I226*H226,2)</f>
        <v>0</v>
      </c>
      <c r="BL226" s="20" t="s">
        <v>148</v>
      </c>
      <c r="BM226" s="226" t="s">
        <v>1514</v>
      </c>
    </row>
    <row r="227" s="13" customFormat="1">
      <c r="A227" s="13"/>
      <c r="B227" s="239"/>
      <c r="C227" s="240"/>
      <c r="D227" s="228" t="s">
        <v>195</v>
      </c>
      <c r="E227" s="241" t="s">
        <v>19</v>
      </c>
      <c r="F227" s="242" t="s">
        <v>1515</v>
      </c>
      <c r="G227" s="240"/>
      <c r="H227" s="243">
        <v>1349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195</v>
      </c>
      <c r="AU227" s="249" t="s">
        <v>79</v>
      </c>
      <c r="AV227" s="13" t="s">
        <v>79</v>
      </c>
      <c r="AW227" s="13" t="s">
        <v>31</v>
      </c>
      <c r="AX227" s="13" t="s">
        <v>77</v>
      </c>
      <c r="AY227" s="249" t="s">
        <v>126</v>
      </c>
    </row>
    <row r="228" s="13" customFormat="1">
      <c r="A228" s="13"/>
      <c r="B228" s="239"/>
      <c r="C228" s="240"/>
      <c r="D228" s="228" t="s">
        <v>195</v>
      </c>
      <c r="E228" s="240"/>
      <c r="F228" s="242" t="s">
        <v>1516</v>
      </c>
      <c r="G228" s="240"/>
      <c r="H228" s="243">
        <v>1375.98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195</v>
      </c>
      <c r="AU228" s="249" t="s">
        <v>79</v>
      </c>
      <c r="AV228" s="13" t="s">
        <v>79</v>
      </c>
      <c r="AW228" s="13" t="s">
        <v>4</v>
      </c>
      <c r="AX228" s="13" t="s">
        <v>77</v>
      </c>
      <c r="AY228" s="249" t="s">
        <v>126</v>
      </c>
    </row>
    <row r="229" s="2" customFormat="1" ht="24.15" customHeight="1">
      <c r="A229" s="41"/>
      <c r="B229" s="42"/>
      <c r="C229" s="282" t="s">
        <v>448</v>
      </c>
      <c r="D229" s="282" t="s">
        <v>361</v>
      </c>
      <c r="E229" s="283" t="s">
        <v>591</v>
      </c>
      <c r="F229" s="284" t="s">
        <v>592</v>
      </c>
      <c r="G229" s="285" t="s">
        <v>190</v>
      </c>
      <c r="H229" s="286">
        <v>1.03</v>
      </c>
      <c r="I229" s="287"/>
      <c r="J229" s="288">
        <f>ROUND(I229*H229,2)</f>
        <v>0</v>
      </c>
      <c r="K229" s="284" t="s">
        <v>191</v>
      </c>
      <c r="L229" s="289"/>
      <c r="M229" s="290" t="s">
        <v>19</v>
      </c>
      <c r="N229" s="291" t="s">
        <v>40</v>
      </c>
      <c r="O229" s="87"/>
      <c r="P229" s="224">
        <f>O229*H229</f>
        <v>0</v>
      </c>
      <c r="Q229" s="224">
        <v>0.13200000000000001</v>
      </c>
      <c r="R229" s="224">
        <f>Q229*H229</f>
        <v>0.13596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230</v>
      </c>
      <c r="AT229" s="226" t="s">
        <v>361</v>
      </c>
      <c r="AU229" s="226" t="s">
        <v>79</v>
      </c>
      <c r="AY229" s="20" t="s">
        <v>126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77</v>
      </c>
      <c r="BK229" s="227">
        <f>ROUND(I229*H229,2)</f>
        <v>0</v>
      </c>
      <c r="BL229" s="20" t="s">
        <v>148</v>
      </c>
      <c r="BM229" s="226" t="s">
        <v>1517</v>
      </c>
    </row>
    <row r="230" s="13" customFormat="1">
      <c r="A230" s="13"/>
      <c r="B230" s="239"/>
      <c r="C230" s="240"/>
      <c r="D230" s="228" t="s">
        <v>195</v>
      </c>
      <c r="E230" s="241" t="s">
        <v>19</v>
      </c>
      <c r="F230" s="242" t="s">
        <v>1518</v>
      </c>
      <c r="G230" s="240"/>
      <c r="H230" s="243">
        <v>1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195</v>
      </c>
      <c r="AU230" s="249" t="s">
        <v>79</v>
      </c>
      <c r="AV230" s="13" t="s">
        <v>79</v>
      </c>
      <c r="AW230" s="13" t="s">
        <v>31</v>
      </c>
      <c r="AX230" s="13" t="s">
        <v>77</v>
      </c>
      <c r="AY230" s="249" t="s">
        <v>126</v>
      </c>
    </row>
    <row r="231" s="13" customFormat="1">
      <c r="A231" s="13"/>
      <c r="B231" s="239"/>
      <c r="C231" s="240"/>
      <c r="D231" s="228" t="s">
        <v>195</v>
      </c>
      <c r="E231" s="240"/>
      <c r="F231" s="242" t="s">
        <v>595</v>
      </c>
      <c r="G231" s="240"/>
      <c r="H231" s="243">
        <v>1.03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195</v>
      </c>
      <c r="AU231" s="249" t="s">
        <v>79</v>
      </c>
      <c r="AV231" s="13" t="s">
        <v>79</v>
      </c>
      <c r="AW231" s="13" t="s">
        <v>4</v>
      </c>
      <c r="AX231" s="13" t="s">
        <v>77</v>
      </c>
      <c r="AY231" s="249" t="s">
        <v>126</v>
      </c>
    </row>
    <row r="232" s="2" customFormat="1" ht="24.15" customHeight="1">
      <c r="A232" s="41"/>
      <c r="B232" s="42"/>
      <c r="C232" s="282" t="s">
        <v>454</v>
      </c>
      <c r="D232" s="282" t="s">
        <v>361</v>
      </c>
      <c r="E232" s="283" t="s">
        <v>597</v>
      </c>
      <c r="F232" s="284" t="s">
        <v>598</v>
      </c>
      <c r="G232" s="285" t="s">
        <v>190</v>
      </c>
      <c r="H232" s="286">
        <v>1.03</v>
      </c>
      <c r="I232" s="287"/>
      <c r="J232" s="288">
        <f>ROUND(I232*H232,2)</f>
        <v>0</v>
      </c>
      <c r="K232" s="284" t="s">
        <v>191</v>
      </c>
      <c r="L232" s="289"/>
      <c r="M232" s="290" t="s">
        <v>19</v>
      </c>
      <c r="N232" s="291" t="s">
        <v>40</v>
      </c>
      <c r="O232" s="87"/>
      <c r="P232" s="224">
        <f>O232*H232</f>
        <v>0</v>
      </c>
      <c r="Q232" s="224">
        <v>0.13100000000000001</v>
      </c>
      <c r="R232" s="224">
        <f>Q232*H232</f>
        <v>0.13493000000000002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230</v>
      </c>
      <c r="AT232" s="226" t="s">
        <v>361</v>
      </c>
      <c r="AU232" s="226" t="s">
        <v>79</v>
      </c>
      <c r="AY232" s="20" t="s">
        <v>126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77</v>
      </c>
      <c r="BK232" s="227">
        <f>ROUND(I232*H232,2)</f>
        <v>0</v>
      </c>
      <c r="BL232" s="20" t="s">
        <v>148</v>
      </c>
      <c r="BM232" s="226" t="s">
        <v>1519</v>
      </c>
    </row>
    <row r="233" s="13" customFormat="1">
      <c r="A233" s="13"/>
      <c r="B233" s="239"/>
      <c r="C233" s="240"/>
      <c r="D233" s="228" t="s">
        <v>195</v>
      </c>
      <c r="E233" s="241" t="s">
        <v>19</v>
      </c>
      <c r="F233" s="242" t="s">
        <v>1520</v>
      </c>
      <c r="G233" s="240"/>
      <c r="H233" s="243">
        <v>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195</v>
      </c>
      <c r="AU233" s="249" t="s">
        <v>79</v>
      </c>
      <c r="AV233" s="13" t="s">
        <v>79</v>
      </c>
      <c r="AW233" s="13" t="s">
        <v>31</v>
      </c>
      <c r="AX233" s="13" t="s">
        <v>77</v>
      </c>
      <c r="AY233" s="249" t="s">
        <v>126</v>
      </c>
    </row>
    <row r="234" s="13" customFormat="1">
      <c r="A234" s="13"/>
      <c r="B234" s="239"/>
      <c r="C234" s="240"/>
      <c r="D234" s="228" t="s">
        <v>195</v>
      </c>
      <c r="E234" s="240"/>
      <c r="F234" s="242" t="s">
        <v>595</v>
      </c>
      <c r="G234" s="240"/>
      <c r="H234" s="243">
        <v>1.03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195</v>
      </c>
      <c r="AU234" s="249" t="s">
        <v>79</v>
      </c>
      <c r="AV234" s="13" t="s">
        <v>79</v>
      </c>
      <c r="AW234" s="13" t="s">
        <v>4</v>
      </c>
      <c r="AX234" s="13" t="s">
        <v>77</v>
      </c>
      <c r="AY234" s="249" t="s">
        <v>126</v>
      </c>
    </row>
    <row r="235" s="2" customFormat="1" ht="78" customHeight="1">
      <c r="A235" s="41"/>
      <c r="B235" s="42"/>
      <c r="C235" s="215" t="s">
        <v>459</v>
      </c>
      <c r="D235" s="215" t="s">
        <v>129</v>
      </c>
      <c r="E235" s="216" t="s">
        <v>602</v>
      </c>
      <c r="F235" s="217" t="s">
        <v>603</v>
      </c>
      <c r="G235" s="218" t="s">
        <v>190</v>
      </c>
      <c r="H235" s="219">
        <v>68.200000000000003</v>
      </c>
      <c r="I235" s="220"/>
      <c r="J235" s="221">
        <f>ROUND(I235*H235,2)</f>
        <v>0</v>
      </c>
      <c r="K235" s="217" t="s">
        <v>191</v>
      </c>
      <c r="L235" s="47"/>
      <c r="M235" s="222" t="s">
        <v>19</v>
      </c>
      <c r="N235" s="223" t="s">
        <v>40</v>
      </c>
      <c r="O235" s="87"/>
      <c r="P235" s="224">
        <f>O235*H235</f>
        <v>0</v>
      </c>
      <c r="Q235" s="224">
        <v>0.11162</v>
      </c>
      <c r="R235" s="224">
        <f>Q235*H235</f>
        <v>7.6124840000000003</v>
      </c>
      <c r="S235" s="224">
        <v>0</v>
      </c>
      <c r="T235" s="22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148</v>
      </c>
      <c r="AT235" s="226" t="s">
        <v>129</v>
      </c>
      <c r="AU235" s="226" t="s">
        <v>79</v>
      </c>
      <c r="AY235" s="20" t="s">
        <v>126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77</v>
      </c>
      <c r="BK235" s="227">
        <f>ROUND(I235*H235,2)</f>
        <v>0</v>
      </c>
      <c r="BL235" s="20" t="s">
        <v>148</v>
      </c>
      <c r="BM235" s="226" t="s">
        <v>1521</v>
      </c>
    </row>
    <row r="236" s="2" customFormat="1">
      <c r="A236" s="41"/>
      <c r="B236" s="42"/>
      <c r="C236" s="43"/>
      <c r="D236" s="237" t="s">
        <v>193</v>
      </c>
      <c r="E236" s="43"/>
      <c r="F236" s="238" t="s">
        <v>605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193</v>
      </c>
      <c r="AU236" s="20" t="s">
        <v>79</v>
      </c>
    </row>
    <row r="237" s="2" customFormat="1" ht="24.15" customHeight="1">
      <c r="A237" s="41"/>
      <c r="B237" s="42"/>
      <c r="C237" s="282" t="s">
        <v>465</v>
      </c>
      <c r="D237" s="282" t="s">
        <v>361</v>
      </c>
      <c r="E237" s="283" t="s">
        <v>1522</v>
      </c>
      <c r="F237" s="284" t="s">
        <v>1523</v>
      </c>
      <c r="G237" s="285" t="s">
        <v>190</v>
      </c>
      <c r="H237" s="286">
        <v>62.829999999999998</v>
      </c>
      <c r="I237" s="287"/>
      <c r="J237" s="288">
        <f>ROUND(I237*H237,2)</f>
        <v>0</v>
      </c>
      <c r="K237" s="284" t="s">
        <v>191</v>
      </c>
      <c r="L237" s="289"/>
      <c r="M237" s="290" t="s">
        <v>19</v>
      </c>
      <c r="N237" s="291" t="s">
        <v>40</v>
      </c>
      <c r="O237" s="87"/>
      <c r="P237" s="224">
        <f>O237*H237</f>
        <v>0</v>
      </c>
      <c r="Q237" s="224">
        <v>0.17599999999999999</v>
      </c>
      <c r="R237" s="224">
        <f>Q237*H237</f>
        <v>11.058079999999999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230</v>
      </c>
      <c r="AT237" s="226" t="s">
        <v>361</v>
      </c>
      <c r="AU237" s="226" t="s">
        <v>79</v>
      </c>
      <c r="AY237" s="20" t="s">
        <v>126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77</v>
      </c>
      <c r="BK237" s="227">
        <f>ROUND(I237*H237,2)</f>
        <v>0</v>
      </c>
      <c r="BL237" s="20" t="s">
        <v>148</v>
      </c>
      <c r="BM237" s="226" t="s">
        <v>1524</v>
      </c>
    </row>
    <row r="238" s="13" customFormat="1">
      <c r="A238" s="13"/>
      <c r="B238" s="239"/>
      <c r="C238" s="240"/>
      <c r="D238" s="228" t="s">
        <v>195</v>
      </c>
      <c r="E238" s="241" t="s">
        <v>19</v>
      </c>
      <c r="F238" s="242" t="s">
        <v>1525</v>
      </c>
      <c r="G238" s="240"/>
      <c r="H238" s="243">
        <v>40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195</v>
      </c>
      <c r="AU238" s="249" t="s">
        <v>79</v>
      </c>
      <c r="AV238" s="13" t="s">
        <v>79</v>
      </c>
      <c r="AW238" s="13" t="s">
        <v>31</v>
      </c>
      <c r="AX238" s="13" t="s">
        <v>69</v>
      </c>
      <c r="AY238" s="249" t="s">
        <v>126</v>
      </c>
    </row>
    <row r="239" s="13" customFormat="1">
      <c r="A239" s="13"/>
      <c r="B239" s="239"/>
      <c r="C239" s="240"/>
      <c r="D239" s="228" t="s">
        <v>195</v>
      </c>
      <c r="E239" s="241" t="s">
        <v>19</v>
      </c>
      <c r="F239" s="242" t="s">
        <v>1526</v>
      </c>
      <c r="G239" s="240"/>
      <c r="H239" s="243">
        <v>12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195</v>
      </c>
      <c r="AU239" s="249" t="s">
        <v>79</v>
      </c>
      <c r="AV239" s="13" t="s">
        <v>79</v>
      </c>
      <c r="AW239" s="13" t="s">
        <v>31</v>
      </c>
      <c r="AX239" s="13" t="s">
        <v>69</v>
      </c>
      <c r="AY239" s="249" t="s">
        <v>126</v>
      </c>
    </row>
    <row r="240" s="13" customFormat="1">
      <c r="A240" s="13"/>
      <c r="B240" s="239"/>
      <c r="C240" s="240"/>
      <c r="D240" s="228" t="s">
        <v>195</v>
      </c>
      <c r="E240" s="241" t="s">
        <v>19</v>
      </c>
      <c r="F240" s="242" t="s">
        <v>1527</v>
      </c>
      <c r="G240" s="240"/>
      <c r="H240" s="243">
        <v>9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195</v>
      </c>
      <c r="AU240" s="249" t="s">
        <v>79</v>
      </c>
      <c r="AV240" s="13" t="s">
        <v>79</v>
      </c>
      <c r="AW240" s="13" t="s">
        <v>31</v>
      </c>
      <c r="AX240" s="13" t="s">
        <v>69</v>
      </c>
      <c r="AY240" s="249" t="s">
        <v>126</v>
      </c>
    </row>
    <row r="241" s="15" customFormat="1">
      <c r="A241" s="15"/>
      <c r="B241" s="260"/>
      <c r="C241" s="261"/>
      <c r="D241" s="228" t="s">
        <v>195</v>
      </c>
      <c r="E241" s="262" t="s">
        <v>19</v>
      </c>
      <c r="F241" s="263" t="s">
        <v>204</v>
      </c>
      <c r="G241" s="261"/>
      <c r="H241" s="264">
        <v>61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0" t="s">
        <v>195</v>
      </c>
      <c r="AU241" s="270" t="s">
        <v>79</v>
      </c>
      <c r="AV241" s="15" t="s">
        <v>148</v>
      </c>
      <c r="AW241" s="15" t="s">
        <v>31</v>
      </c>
      <c r="AX241" s="15" t="s">
        <v>77</v>
      </c>
      <c r="AY241" s="270" t="s">
        <v>126</v>
      </c>
    </row>
    <row r="242" s="13" customFormat="1">
      <c r="A242" s="13"/>
      <c r="B242" s="239"/>
      <c r="C242" s="240"/>
      <c r="D242" s="228" t="s">
        <v>195</v>
      </c>
      <c r="E242" s="240"/>
      <c r="F242" s="242" t="s">
        <v>1528</v>
      </c>
      <c r="G242" s="240"/>
      <c r="H242" s="243">
        <v>62.829999999999998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195</v>
      </c>
      <c r="AU242" s="249" t="s">
        <v>79</v>
      </c>
      <c r="AV242" s="13" t="s">
        <v>79</v>
      </c>
      <c r="AW242" s="13" t="s">
        <v>4</v>
      </c>
      <c r="AX242" s="13" t="s">
        <v>77</v>
      </c>
      <c r="AY242" s="249" t="s">
        <v>126</v>
      </c>
    </row>
    <row r="243" s="2" customFormat="1" ht="24.15" customHeight="1">
      <c r="A243" s="41"/>
      <c r="B243" s="42"/>
      <c r="C243" s="282" t="s">
        <v>471</v>
      </c>
      <c r="D243" s="282" t="s">
        <v>361</v>
      </c>
      <c r="E243" s="283" t="s">
        <v>1529</v>
      </c>
      <c r="F243" s="284" t="s">
        <v>1530</v>
      </c>
      <c r="G243" s="285" t="s">
        <v>190</v>
      </c>
      <c r="H243" s="286">
        <v>7.4160000000000004</v>
      </c>
      <c r="I243" s="287"/>
      <c r="J243" s="288">
        <f>ROUND(I243*H243,2)</f>
        <v>0</v>
      </c>
      <c r="K243" s="284" t="s">
        <v>191</v>
      </c>
      <c r="L243" s="289"/>
      <c r="M243" s="290" t="s">
        <v>19</v>
      </c>
      <c r="N243" s="291" t="s">
        <v>40</v>
      </c>
      <c r="O243" s="87"/>
      <c r="P243" s="224">
        <f>O243*H243</f>
        <v>0</v>
      </c>
      <c r="Q243" s="224">
        <v>0.17499999999999999</v>
      </c>
      <c r="R243" s="224">
        <f>Q243*H243</f>
        <v>1.2978000000000001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230</v>
      </c>
      <c r="AT243" s="226" t="s">
        <v>361</v>
      </c>
      <c r="AU243" s="226" t="s">
        <v>79</v>
      </c>
      <c r="AY243" s="20" t="s">
        <v>126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77</v>
      </c>
      <c r="BK243" s="227">
        <f>ROUND(I243*H243,2)</f>
        <v>0</v>
      </c>
      <c r="BL243" s="20" t="s">
        <v>148</v>
      </c>
      <c r="BM243" s="226" t="s">
        <v>1531</v>
      </c>
    </row>
    <row r="244" s="13" customFormat="1">
      <c r="A244" s="13"/>
      <c r="B244" s="239"/>
      <c r="C244" s="240"/>
      <c r="D244" s="228" t="s">
        <v>195</v>
      </c>
      <c r="E244" s="241" t="s">
        <v>19</v>
      </c>
      <c r="F244" s="242" t="s">
        <v>1532</v>
      </c>
      <c r="G244" s="240"/>
      <c r="H244" s="243">
        <v>3.2000000000000002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195</v>
      </c>
      <c r="AU244" s="249" t="s">
        <v>79</v>
      </c>
      <c r="AV244" s="13" t="s">
        <v>79</v>
      </c>
      <c r="AW244" s="13" t="s">
        <v>31</v>
      </c>
      <c r="AX244" s="13" t="s">
        <v>69</v>
      </c>
      <c r="AY244" s="249" t="s">
        <v>126</v>
      </c>
    </row>
    <row r="245" s="13" customFormat="1">
      <c r="A245" s="13"/>
      <c r="B245" s="239"/>
      <c r="C245" s="240"/>
      <c r="D245" s="228" t="s">
        <v>195</v>
      </c>
      <c r="E245" s="241" t="s">
        <v>19</v>
      </c>
      <c r="F245" s="242" t="s">
        <v>1533</v>
      </c>
      <c r="G245" s="240"/>
      <c r="H245" s="243">
        <v>2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195</v>
      </c>
      <c r="AU245" s="249" t="s">
        <v>79</v>
      </c>
      <c r="AV245" s="13" t="s">
        <v>79</v>
      </c>
      <c r="AW245" s="13" t="s">
        <v>31</v>
      </c>
      <c r="AX245" s="13" t="s">
        <v>69</v>
      </c>
      <c r="AY245" s="249" t="s">
        <v>126</v>
      </c>
    </row>
    <row r="246" s="13" customFormat="1">
      <c r="A246" s="13"/>
      <c r="B246" s="239"/>
      <c r="C246" s="240"/>
      <c r="D246" s="228" t="s">
        <v>195</v>
      </c>
      <c r="E246" s="241" t="s">
        <v>19</v>
      </c>
      <c r="F246" s="242" t="s">
        <v>1534</v>
      </c>
      <c r="G246" s="240"/>
      <c r="H246" s="243">
        <v>2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195</v>
      </c>
      <c r="AU246" s="249" t="s">
        <v>79</v>
      </c>
      <c r="AV246" s="13" t="s">
        <v>79</v>
      </c>
      <c r="AW246" s="13" t="s">
        <v>31</v>
      </c>
      <c r="AX246" s="13" t="s">
        <v>69</v>
      </c>
      <c r="AY246" s="249" t="s">
        <v>126</v>
      </c>
    </row>
    <row r="247" s="15" customFormat="1">
      <c r="A247" s="15"/>
      <c r="B247" s="260"/>
      <c r="C247" s="261"/>
      <c r="D247" s="228" t="s">
        <v>195</v>
      </c>
      <c r="E247" s="262" t="s">
        <v>19</v>
      </c>
      <c r="F247" s="263" t="s">
        <v>204</v>
      </c>
      <c r="G247" s="261"/>
      <c r="H247" s="264">
        <v>7.2000000000000002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0" t="s">
        <v>195</v>
      </c>
      <c r="AU247" s="270" t="s">
        <v>79</v>
      </c>
      <c r="AV247" s="15" t="s">
        <v>148</v>
      </c>
      <c r="AW247" s="15" t="s">
        <v>31</v>
      </c>
      <c r="AX247" s="15" t="s">
        <v>77</v>
      </c>
      <c r="AY247" s="270" t="s">
        <v>126</v>
      </c>
    </row>
    <row r="248" s="13" customFormat="1">
      <c r="A248" s="13"/>
      <c r="B248" s="239"/>
      <c r="C248" s="240"/>
      <c r="D248" s="228" t="s">
        <v>195</v>
      </c>
      <c r="E248" s="240"/>
      <c r="F248" s="242" t="s">
        <v>1535</v>
      </c>
      <c r="G248" s="240"/>
      <c r="H248" s="243">
        <v>7.4160000000000004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195</v>
      </c>
      <c r="AU248" s="249" t="s">
        <v>79</v>
      </c>
      <c r="AV248" s="13" t="s">
        <v>79</v>
      </c>
      <c r="AW248" s="13" t="s">
        <v>4</v>
      </c>
      <c r="AX248" s="13" t="s">
        <v>77</v>
      </c>
      <c r="AY248" s="249" t="s">
        <v>126</v>
      </c>
    </row>
    <row r="249" s="12" customFormat="1" ht="22.8" customHeight="1">
      <c r="A249" s="12"/>
      <c r="B249" s="199"/>
      <c r="C249" s="200"/>
      <c r="D249" s="201" t="s">
        <v>68</v>
      </c>
      <c r="E249" s="213" t="s">
        <v>230</v>
      </c>
      <c r="F249" s="213" t="s">
        <v>619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SUM(P250:P258)</f>
        <v>0</v>
      </c>
      <c r="Q249" s="207"/>
      <c r="R249" s="208">
        <f>SUM(R250:R258)</f>
        <v>1.56789</v>
      </c>
      <c r="S249" s="207"/>
      <c r="T249" s="209">
        <f>SUM(T250:T258)</f>
        <v>1.5700000000000001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77</v>
      </c>
      <c r="AT249" s="211" t="s">
        <v>68</v>
      </c>
      <c r="AU249" s="211" t="s">
        <v>77</v>
      </c>
      <c r="AY249" s="210" t="s">
        <v>126</v>
      </c>
      <c r="BK249" s="212">
        <f>SUM(BK250:BK258)</f>
        <v>0</v>
      </c>
    </row>
    <row r="250" s="2" customFormat="1" ht="37.8" customHeight="1">
      <c r="A250" s="41"/>
      <c r="B250" s="42"/>
      <c r="C250" s="215" t="s">
        <v>478</v>
      </c>
      <c r="D250" s="215" t="s">
        <v>129</v>
      </c>
      <c r="E250" s="216" t="s">
        <v>713</v>
      </c>
      <c r="F250" s="217" t="s">
        <v>714</v>
      </c>
      <c r="G250" s="218" t="s">
        <v>635</v>
      </c>
      <c r="H250" s="219">
        <v>2</v>
      </c>
      <c r="I250" s="220"/>
      <c r="J250" s="221">
        <f>ROUND(I250*H250,2)</f>
        <v>0</v>
      </c>
      <c r="K250" s="217" t="s">
        <v>191</v>
      </c>
      <c r="L250" s="47"/>
      <c r="M250" s="222" t="s">
        <v>19</v>
      </c>
      <c r="N250" s="223" t="s">
        <v>40</v>
      </c>
      <c r="O250" s="87"/>
      <c r="P250" s="224">
        <f>O250*H250</f>
        <v>0</v>
      </c>
      <c r="Q250" s="224">
        <v>0.65847999999999995</v>
      </c>
      <c r="R250" s="224">
        <f>Q250*H250</f>
        <v>1.3169599999999999</v>
      </c>
      <c r="S250" s="224">
        <v>0.66000000000000003</v>
      </c>
      <c r="T250" s="225">
        <f>S250*H250</f>
        <v>1.3200000000000001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148</v>
      </c>
      <c r="AT250" s="226" t="s">
        <v>129</v>
      </c>
      <c r="AU250" s="226" t="s">
        <v>79</v>
      </c>
      <c r="AY250" s="20" t="s">
        <v>126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77</v>
      </c>
      <c r="BK250" s="227">
        <f>ROUND(I250*H250,2)</f>
        <v>0</v>
      </c>
      <c r="BL250" s="20" t="s">
        <v>148</v>
      </c>
      <c r="BM250" s="226" t="s">
        <v>1536</v>
      </c>
    </row>
    <row r="251" s="2" customFormat="1">
      <c r="A251" s="41"/>
      <c r="B251" s="42"/>
      <c r="C251" s="43"/>
      <c r="D251" s="237" t="s">
        <v>193</v>
      </c>
      <c r="E251" s="43"/>
      <c r="F251" s="238" t="s">
        <v>716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193</v>
      </c>
      <c r="AU251" s="20" t="s">
        <v>79</v>
      </c>
    </row>
    <row r="252" s="13" customFormat="1">
      <c r="A252" s="13"/>
      <c r="B252" s="239"/>
      <c r="C252" s="240"/>
      <c r="D252" s="228" t="s">
        <v>195</v>
      </c>
      <c r="E252" s="241" t="s">
        <v>19</v>
      </c>
      <c r="F252" s="242" t="s">
        <v>1537</v>
      </c>
      <c r="G252" s="240"/>
      <c r="H252" s="243">
        <v>2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195</v>
      </c>
      <c r="AU252" s="249" t="s">
        <v>79</v>
      </c>
      <c r="AV252" s="13" t="s">
        <v>79</v>
      </c>
      <c r="AW252" s="13" t="s">
        <v>31</v>
      </c>
      <c r="AX252" s="13" t="s">
        <v>77</v>
      </c>
      <c r="AY252" s="249" t="s">
        <v>126</v>
      </c>
    </row>
    <row r="253" s="2" customFormat="1" ht="24.15" customHeight="1">
      <c r="A253" s="41"/>
      <c r="B253" s="42"/>
      <c r="C253" s="215" t="s">
        <v>484</v>
      </c>
      <c r="D253" s="215" t="s">
        <v>129</v>
      </c>
      <c r="E253" s="216" t="s">
        <v>1538</v>
      </c>
      <c r="F253" s="217" t="s">
        <v>1539</v>
      </c>
      <c r="G253" s="218" t="s">
        <v>635</v>
      </c>
      <c r="H253" s="219">
        <v>1</v>
      </c>
      <c r="I253" s="220"/>
      <c r="J253" s="221">
        <f>ROUND(I253*H253,2)</f>
        <v>0</v>
      </c>
      <c r="K253" s="217" t="s">
        <v>191</v>
      </c>
      <c r="L253" s="47"/>
      <c r="M253" s="222" t="s">
        <v>19</v>
      </c>
      <c r="N253" s="223" t="s">
        <v>40</v>
      </c>
      <c r="O253" s="87"/>
      <c r="P253" s="224">
        <f>O253*H253</f>
        <v>0</v>
      </c>
      <c r="Q253" s="224">
        <v>0.10037</v>
      </c>
      <c r="R253" s="224">
        <f>Q253*H253</f>
        <v>0.10037</v>
      </c>
      <c r="S253" s="224">
        <v>0.10000000000000001</v>
      </c>
      <c r="T253" s="225">
        <f>S253*H253</f>
        <v>0.10000000000000001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148</v>
      </c>
      <c r="AT253" s="226" t="s">
        <v>129</v>
      </c>
      <c r="AU253" s="226" t="s">
        <v>79</v>
      </c>
      <c r="AY253" s="20" t="s">
        <v>126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77</v>
      </c>
      <c r="BK253" s="227">
        <f>ROUND(I253*H253,2)</f>
        <v>0</v>
      </c>
      <c r="BL253" s="20" t="s">
        <v>148</v>
      </c>
      <c r="BM253" s="226" t="s">
        <v>1540</v>
      </c>
    </row>
    <row r="254" s="2" customFormat="1">
      <c r="A254" s="41"/>
      <c r="B254" s="42"/>
      <c r="C254" s="43"/>
      <c r="D254" s="237" t="s">
        <v>193</v>
      </c>
      <c r="E254" s="43"/>
      <c r="F254" s="238" t="s">
        <v>1541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193</v>
      </c>
      <c r="AU254" s="20" t="s">
        <v>79</v>
      </c>
    </row>
    <row r="255" s="13" customFormat="1">
      <c r="A255" s="13"/>
      <c r="B255" s="239"/>
      <c r="C255" s="240"/>
      <c r="D255" s="228" t="s">
        <v>195</v>
      </c>
      <c r="E255" s="241" t="s">
        <v>19</v>
      </c>
      <c r="F255" s="242" t="s">
        <v>1542</v>
      </c>
      <c r="G255" s="240"/>
      <c r="H255" s="243">
        <v>1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195</v>
      </c>
      <c r="AU255" s="249" t="s">
        <v>79</v>
      </c>
      <c r="AV255" s="13" t="s">
        <v>79</v>
      </c>
      <c r="AW255" s="13" t="s">
        <v>31</v>
      </c>
      <c r="AX255" s="13" t="s">
        <v>77</v>
      </c>
      <c r="AY255" s="249" t="s">
        <v>126</v>
      </c>
    </row>
    <row r="256" s="2" customFormat="1" ht="24.15" customHeight="1">
      <c r="A256" s="41"/>
      <c r="B256" s="42"/>
      <c r="C256" s="215" t="s">
        <v>490</v>
      </c>
      <c r="D256" s="215" t="s">
        <v>129</v>
      </c>
      <c r="E256" s="216" t="s">
        <v>1363</v>
      </c>
      <c r="F256" s="217" t="s">
        <v>1364</v>
      </c>
      <c r="G256" s="218" t="s">
        <v>635</v>
      </c>
      <c r="H256" s="219">
        <v>1</v>
      </c>
      <c r="I256" s="220"/>
      <c r="J256" s="221">
        <f>ROUND(I256*H256,2)</f>
        <v>0</v>
      </c>
      <c r="K256" s="217" t="s">
        <v>191</v>
      </c>
      <c r="L256" s="47"/>
      <c r="M256" s="222" t="s">
        <v>19</v>
      </c>
      <c r="N256" s="223" t="s">
        <v>40</v>
      </c>
      <c r="O256" s="87"/>
      <c r="P256" s="224">
        <f>O256*H256</f>
        <v>0</v>
      </c>
      <c r="Q256" s="224">
        <v>0.15056</v>
      </c>
      <c r="R256" s="224">
        <f>Q256*H256</f>
        <v>0.15056</v>
      </c>
      <c r="S256" s="224">
        <v>0.14999999999999999</v>
      </c>
      <c r="T256" s="225">
        <f>S256*H256</f>
        <v>0.14999999999999999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6" t="s">
        <v>148</v>
      </c>
      <c r="AT256" s="226" t="s">
        <v>129</v>
      </c>
      <c r="AU256" s="226" t="s">
        <v>79</v>
      </c>
      <c r="AY256" s="20" t="s">
        <v>126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20" t="s">
        <v>77</v>
      </c>
      <c r="BK256" s="227">
        <f>ROUND(I256*H256,2)</f>
        <v>0</v>
      </c>
      <c r="BL256" s="20" t="s">
        <v>148</v>
      </c>
      <c r="BM256" s="226" t="s">
        <v>1543</v>
      </c>
    </row>
    <row r="257" s="2" customFormat="1">
      <c r="A257" s="41"/>
      <c r="B257" s="42"/>
      <c r="C257" s="43"/>
      <c r="D257" s="237" t="s">
        <v>193</v>
      </c>
      <c r="E257" s="43"/>
      <c r="F257" s="238" t="s">
        <v>1366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193</v>
      </c>
      <c r="AU257" s="20" t="s">
        <v>79</v>
      </c>
    </row>
    <row r="258" s="13" customFormat="1">
      <c r="A258" s="13"/>
      <c r="B258" s="239"/>
      <c r="C258" s="240"/>
      <c r="D258" s="228" t="s">
        <v>195</v>
      </c>
      <c r="E258" s="241" t="s">
        <v>19</v>
      </c>
      <c r="F258" s="242" t="s">
        <v>1544</v>
      </c>
      <c r="G258" s="240"/>
      <c r="H258" s="243">
        <v>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195</v>
      </c>
      <c r="AU258" s="249" t="s">
        <v>79</v>
      </c>
      <c r="AV258" s="13" t="s">
        <v>79</v>
      </c>
      <c r="AW258" s="13" t="s">
        <v>31</v>
      </c>
      <c r="AX258" s="13" t="s">
        <v>77</v>
      </c>
      <c r="AY258" s="249" t="s">
        <v>126</v>
      </c>
    </row>
    <row r="259" s="12" customFormat="1" ht="22.8" customHeight="1">
      <c r="A259" s="12"/>
      <c r="B259" s="199"/>
      <c r="C259" s="200"/>
      <c r="D259" s="201" t="s">
        <v>68</v>
      </c>
      <c r="E259" s="213" t="s">
        <v>236</v>
      </c>
      <c r="F259" s="213" t="s">
        <v>734</v>
      </c>
      <c r="G259" s="200"/>
      <c r="H259" s="200"/>
      <c r="I259" s="203"/>
      <c r="J259" s="214">
        <f>BK259</f>
        <v>0</v>
      </c>
      <c r="K259" s="200"/>
      <c r="L259" s="205"/>
      <c r="M259" s="206"/>
      <c r="N259" s="207"/>
      <c r="O259" s="207"/>
      <c r="P259" s="208">
        <f>SUM(P260:P280)</f>
        <v>0</v>
      </c>
      <c r="Q259" s="207"/>
      <c r="R259" s="208">
        <f>SUM(R260:R280)</f>
        <v>269.50922436000002</v>
      </c>
      <c r="S259" s="207"/>
      <c r="T259" s="209">
        <f>SUM(T260:T280)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0" t="s">
        <v>77</v>
      </c>
      <c r="AT259" s="211" t="s">
        <v>68</v>
      </c>
      <c r="AU259" s="211" t="s">
        <v>77</v>
      </c>
      <c r="AY259" s="210" t="s">
        <v>126</v>
      </c>
      <c r="BK259" s="212">
        <f>SUM(BK260:BK280)</f>
        <v>0</v>
      </c>
    </row>
    <row r="260" s="2" customFormat="1" ht="49.05" customHeight="1">
      <c r="A260" s="41"/>
      <c r="B260" s="42"/>
      <c r="C260" s="215" t="s">
        <v>496</v>
      </c>
      <c r="D260" s="215" t="s">
        <v>129</v>
      </c>
      <c r="E260" s="216" t="s">
        <v>736</v>
      </c>
      <c r="F260" s="217" t="s">
        <v>737</v>
      </c>
      <c r="G260" s="218" t="s">
        <v>245</v>
      </c>
      <c r="H260" s="219">
        <v>28</v>
      </c>
      <c r="I260" s="220"/>
      <c r="J260" s="221">
        <f>ROUND(I260*H260,2)</f>
        <v>0</v>
      </c>
      <c r="K260" s="217" t="s">
        <v>191</v>
      </c>
      <c r="L260" s="47"/>
      <c r="M260" s="222" t="s">
        <v>19</v>
      </c>
      <c r="N260" s="223" t="s">
        <v>40</v>
      </c>
      <c r="O260" s="87"/>
      <c r="P260" s="224">
        <f>O260*H260</f>
        <v>0</v>
      </c>
      <c r="Q260" s="224">
        <v>0.15540000000000001</v>
      </c>
      <c r="R260" s="224">
        <f>Q260*H260</f>
        <v>4.3512000000000004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148</v>
      </c>
      <c r="AT260" s="226" t="s">
        <v>129</v>
      </c>
      <c r="AU260" s="226" t="s">
        <v>79</v>
      </c>
      <c r="AY260" s="20" t="s">
        <v>126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77</v>
      </c>
      <c r="BK260" s="227">
        <f>ROUND(I260*H260,2)</f>
        <v>0</v>
      </c>
      <c r="BL260" s="20" t="s">
        <v>148</v>
      </c>
      <c r="BM260" s="226" t="s">
        <v>1545</v>
      </c>
    </row>
    <row r="261" s="2" customFormat="1">
      <c r="A261" s="41"/>
      <c r="B261" s="42"/>
      <c r="C261" s="43"/>
      <c r="D261" s="237" t="s">
        <v>193</v>
      </c>
      <c r="E261" s="43"/>
      <c r="F261" s="238" t="s">
        <v>739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193</v>
      </c>
      <c r="AU261" s="20" t="s">
        <v>79</v>
      </c>
    </row>
    <row r="262" s="2" customFormat="1" ht="24.15" customHeight="1">
      <c r="A262" s="41"/>
      <c r="B262" s="42"/>
      <c r="C262" s="282" t="s">
        <v>504</v>
      </c>
      <c r="D262" s="282" t="s">
        <v>361</v>
      </c>
      <c r="E262" s="283" t="s">
        <v>1546</v>
      </c>
      <c r="F262" s="284" t="s">
        <v>1547</v>
      </c>
      <c r="G262" s="285" t="s">
        <v>245</v>
      </c>
      <c r="H262" s="286">
        <v>4</v>
      </c>
      <c r="I262" s="287"/>
      <c r="J262" s="288">
        <f>ROUND(I262*H262,2)</f>
        <v>0</v>
      </c>
      <c r="K262" s="284" t="s">
        <v>191</v>
      </c>
      <c r="L262" s="289"/>
      <c r="M262" s="290" t="s">
        <v>19</v>
      </c>
      <c r="N262" s="291" t="s">
        <v>40</v>
      </c>
      <c r="O262" s="87"/>
      <c r="P262" s="224">
        <f>O262*H262</f>
        <v>0</v>
      </c>
      <c r="Q262" s="224">
        <v>0.048300000000000003</v>
      </c>
      <c r="R262" s="224">
        <f>Q262*H262</f>
        <v>0.19320000000000001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230</v>
      </c>
      <c r="AT262" s="226" t="s">
        <v>361</v>
      </c>
      <c r="AU262" s="226" t="s">
        <v>79</v>
      </c>
      <c r="AY262" s="20" t="s">
        <v>126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77</v>
      </c>
      <c r="BK262" s="227">
        <f>ROUND(I262*H262,2)</f>
        <v>0</v>
      </c>
      <c r="BL262" s="20" t="s">
        <v>148</v>
      </c>
      <c r="BM262" s="226" t="s">
        <v>1548</v>
      </c>
    </row>
    <row r="263" s="13" customFormat="1">
      <c r="A263" s="13"/>
      <c r="B263" s="239"/>
      <c r="C263" s="240"/>
      <c r="D263" s="228" t="s">
        <v>195</v>
      </c>
      <c r="E263" s="241" t="s">
        <v>19</v>
      </c>
      <c r="F263" s="242" t="s">
        <v>1549</v>
      </c>
      <c r="G263" s="240"/>
      <c r="H263" s="243">
        <v>4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195</v>
      </c>
      <c r="AU263" s="249" t="s">
        <v>79</v>
      </c>
      <c r="AV263" s="13" t="s">
        <v>79</v>
      </c>
      <c r="AW263" s="13" t="s">
        <v>31</v>
      </c>
      <c r="AX263" s="13" t="s">
        <v>77</v>
      </c>
      <c r="AY263" s="249" t="s">
        <v>126</v>
      </c>
    </row>
    <row r="264" s="2" customFormat="1" ht="16.5" customHeight="1">
      <c r="A264" s="41"/>
      <c r="B264" s="42"/>
      <c r="C264" s="282" t="s">
        <v>511</v>
      </c>
      <c r="D264" s="282" t="s">
        <v>361</v>
      </c>
      <c r="E264" s="283" t="s">
        <v>748</v>
      </c>
      <c r="F264" s="284" t="s">
        <v>749</v>
      </c>
      <c r="G264" s="285" t="s">
        <v>245</v>
      </c>
      <c r="H264" s="286">
        <v>24</v>
      </c>
      <c r="I264" s="287"/>
      <c r="J264" s="288">
        <f>ROUND(I264*H264,2)</f>
        <v>0</v>
      </c>
      <c r="K264" s="284" t="s">
        <v>191</v>
      </c>
      <c r="L264" s="289"/>
      <c r="M264" s="290" t="s">
        <v>19</v>
      </c>
      <c r="N264" s="291" t="s">
        <v>40</v>
      </c>
      <c r="O264" s="87"/>
      <c r="P264" s="224">
        <f>O264*H264</f>
        <v>0</v>
      </c>
      <c r="Q264" s="224">
        <v>0.080000000000000002</v>
      </c>
      <c r="R264" s="224">
        <f>Q264*H264</f>
        <v>1.9199999999999999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230</v>
      </c>
      <c r="AT264" s="226" t="s">
        <v>361</v>
      </c>
      <c r="AU264" s="226" t="s">
        <v>79</v>
      </c>
      <c r="AY264" s="20" t="s">
        <v>126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77</v>
      </c>
      <c r="BK264" s="227">
        <f>ROUND(I264*H264,2)</f>
        <v>0</v>
      </c>
      <c r="BL264" s="20" t="s">
        <v>148</v>
      </c>
      <c r="BM264" s="226" t="s">
        <v>1550</v>
      </c>
    </row>
    <row r="265" s="13" customFormat="1">
      <c r="A265" s="13"/>
      <c r="B265" s="239"/>
      <c r="C265" s="240"/>
      <c r="D265" s="228" t="s">
        <v>195</v>
      </c>
      <c r="E265" s="241" t="s">
        <v>19</v>
      </c>
      <c r="F265" s="242" t="s">
        <v>1551</v>
      </c>
      <c r="G265" s="240"/>
      <c r="H265" s="243">
        <v>10.5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195</v>
      </c>
      <c r="AU265" s="249" t="s">
        <v>79</v>
      </c>
      <c r="AV265" s="13" t="s">
        <v>79</v>
      </c>
      <c r="AW265" s="13" t="s">
        <v>31</v>
      </c>
      <c r="AX265" s="13" t="s">
        <v>69</v>
      </c>
      <c r="AY265" s="249" t="s">
        <v>126</v>
      </c>
    </row>
    <row r="266" s="13" customFormat="1">
      <c r="A266" s="13"/>
      <c r="B266" s="239"/>
      <c r="C266" s="240"/>
      <c r="D266" s="228" t="s">
        <v>195</v>
      </c>
      <c r="E266" s="241" t="s">
        <v>19</v>
      </c>
      <c r="F266" s="242" t="s">
        <v>1552</v>
      </c>
      <c r="G266" s="240"/>
      <c r="H266" s="243">
        <v>8.5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195</v>
      </c>
      <c r="AU266" s="249" t="s">
        <v>79</v>
      </c>
      <c r="AV266" s="13" t="s">
        <v>79</v>
      </c>
      <c r="AW266" s="13" t="s">
        <v>31</v>
      </c>
      <c r="AX266" s="13" t="s">
        <v>69</v>
      </c>
      <c r="AY266" s="249" t="s">
        <v>126</v>
      </c>
    </row>
    <row r="267" s="13" customFormat="1">
      <c r="A267" s="13"/>
      <c r="B267" s="239"/>
      <c r="C267" s="240"/>
      <c r="D267" s="228" t="s">
        <v>195</v>
      </c>
      <c r="E267" s="241" t="s">
        <v>19</v>
      </c>
      <c r="F267" s="242" t="s">
        <v>1553</v>
      </c>
      <c r="G267" s="240"/>
      <c r="H267" s="243">
        <v>5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195</v>
      </c>
      <c r="AU267" s="249" t="s">
        <v>79</v>
      </c>
      <c r="AV267" s="13" t="s">
        <v>79</v>
      </c>
      <c r="AW267" s="13" t="s">
        <v>31</v>
      </c>
      <c r="AX267" s="13" t="s">
        <v>69</v>
      </c>
      <c r="AY267" s="249" t="s">
        <v>126</v>
      </c>
    </row>
    <row r="268" s="15" customFormat="1">
      <c r="A268" s="15"/>
      <c r="B268" s="260"/>
      <c r="C268" s="261"/>
      <c r="D268" s="228" t="s">
        <v>195</v>
      </c>
      <c r="E268" s="262" t="s">
        <v>19</v>
      </c>
      <c r="F268" s="263" t="s">
        <v>204</v>
      </c>
      <c r="G268" s="261"/>
      <c r="H268" s="264">
        <v>24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0" t="s">
        <v>195</v>
      </c>
      <c r="AU268" s="270" t="s">
        <v>79</v>
      </c>
      <c r="AV268" s="15" t="s">
        <v>148</v>
      </c>
      <c r="AW268" s="15" t="s">
        <v>31</v>
      </c>
      <c r="AX268" s="15" t="s">
        <v>77</v>
      </c>
      <c r="AY268" s="270" t="s">
        <v>126</v>
      </c>
    </row>
    <row r="269" s="2" customFormat="1" ht="49.05" customHeight="1">
      <c r="A269" s="41"/>
      <c r="B269" s="42"/>
      <c r="C269" s="215" t="s">
        <v>517</v>
      </c>
      <c r="D269" s="215" t="s">
        <v>129</v>
      </c>
      <c r="E269" s="216" t="s">
        <v>1389</v>
      </c>
      <c r="F269" s="217" t="s">
        <v>1390</v>
      </c>
      <c r="G269" s="218" t="s">
        <v>245</v>
      </c>
      <c r="H269" s="219">
        <v>1340</v>
      </c>
      <c r="I269" s="220"/>
      <c r="J269" s="221">
        <f>ROUND(I269*H269,2)</f>
        <v>0</v>
      </c>
      <c r="K269" s="217" t="s">
        <v>191</v>
      </c>
      <c r="L269" s="47"/>
      <c r="M269" s="222" t="s">
        <v>19</v>
      </c>
      <c r="N269" s="223" t="s">
        <v>40</v>
      </c>
      <c r="O269" s="87"/>
      <c r="P269" s="224">
        <f>O269*H269</f>
        <v>0</v>
      </c>
      <c r="Q269" s="224">
        <v>0.1295</v>
      </c>
      <c r="R269" s="224">
        <f>Q269*H269</f>
        <v>173.53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148</v>
      </c>
      <c r="AT269" s="226" t="s">
        <v>129</v>
      </c>
      <c r="AU269" s="226" t="s">
        <v>79</v>
      </c>
      <c r="AY269" s="20" t="s">
        <v>126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77</v>
      </c>
      <c r="BK269" s="227">
        <f>ROUND(I269*H269,2)</f>
        <v>0</v>
      </c>
      <c r="BL269" s="20" t="s">
        <v>148</v>
      </c>
      <c r="BM269" s="226" t="s">
        <v>1554</v>
      </c>
    </row>
    <row r="270" s="2" customFormat="1">
      <c r="A270" s="41"/>
      <c r="B270" s="42"/>
      <c r="C270" s="43"/>
      <c r="D270" s="237" t="s">
        <v>193</v>
      </c>
      <c r="E270" s="43"/>
      <c r="F270" s="238" t="s">
        <v>1392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193</v>
      </c>
      <c r="AU270" s="20" t="s">
        <v>79</v>
      </c>
    </row>
    <row r="271" s="2" customFormat="1" ht="16.5" customHeight="1">
      <c r="A271" s="41"/>
      <c r="B271" s="42"/>
      <c r="C271" s="282" t="s">
        <v>523</v>
      </c>
      <c r="D271" s="282" t="s">
        <v>361</v>
      </c>
      <c r="E271" s="283" t="s">
        <v>1393</v>
      </c>
      <c r="F271" s="284" t="s">
        <v>1394</v>
      </c>
      <c r="G271" s="285" t="s">
        <v>245</v>
      </c>
      <c r="H271" s="286">
        <v>1340</v>
      </c>
      <c r="I271" s="287"/>
      <c r="J271" s="288">
        <f>ROUND(I271*H271,2)</f>
        <v>0</v>
      </c>
      <c r="K271" s="284" t="s">
        <v>191</v>
      </c>
      <c r="L271" s="289"/>
      <c r="M271" s="290" t="s">
        <v>19</v>
      </c>
      <c r="N271" s="291" t="s">
        <v>40</v>
      </c>
      <c r="O271" s="87"/>
      <c r="P271" s="224">
        <f>O271*H271</f>
        <v>0</v>
      </c>
      <c r="Q271" s="224">
        <v>0.045999999999999999</v>
      </c>
      <c r="R271" s="224">
        <f>Q271*H271</f>
        <v>61.640000000000001</v>
      </c>
      <c r="S271" s="224">
        <v>0</v>
      </c>
      <c r="T271" s="225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6" t="s">
        <v>230</v>
      </c>
      <c r="AT271" s="226" t="s">
        <v>361</v>
      </c>
      <c r="AU271" s="226" t="s">
        <v>79</v>
      </c>
      <c r="AY271" s="20" t="s">
        <v>126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20" t="s">
        <v>77</v>
      </c>
      <c r="BK271" s="227">
        <f>ROUND(I271*H271,2)</f>
        <v>0</v>
      </c>
      <c r="BL271" s="20" t="s">
        <v>148</v>
      </c>
      <c r="BM271" s="226" t="s">
        <v>1555</v>
      </c>
    </row>
    <row r="272" s="13" customFormat="1">
      <c r="A272" s="13"/>
      <c r="B272" s="239"/>
      <c r="C272" s="240"/>
      <c r="D272" s="228" t="s">
        <v>195</v>
      </c>
      <c r="E272" s="241" t="s">
        <v>19</v>
      </c>
      <c r="F272" s="242" t="s">
        <v>1556</v>
      </c>
      <c r="G272" s="240"/>
      <c r="H272" s="243">
        <v>1340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195</v>
      </c>
      <c r="AU272" s="249" t="s">
        <v>79</v>
      </c>
      <c r="AV272" s="13" t="s">
        <v>79</v>
      </c>
      <c r="AW272" s="13" t="s">
        <v>31</v>
      </c>
      <c r="AX272" s="13" t="s">
        <v>77</v>
      </c>
      <c r="AY272" s="249" t="s">
        <v>126</v>
      </c>
    </row>
    <row r="273" s="2" customFormat="1" ht="24.15" customHeight="1">
      <c r="A273" s="41"/>
      <c r="B273" s="42"/>
      <c r="C273" s="215" t="s">
        <v>528</v>
      </c>
      <c r="D273" s="215" t="s">
        <v>129</v>
      </c>
      <c r="E273" s="216" t="s">
        <v>782</v>
      </c>
      <c r="F273" s="217" t="s">
        <v>783</v>
      </c>
      <c r="G273" s="218" t="s">
        <v>258</v>
      </c>
      <c r="H273" s="219">
        <v>12.353999999999999</v>
      </c>
      <c r="I273" s="220"/>
      <c r="J273" s="221">
        <f>ROUND(I273*H273,2)</f>
        <v>0</v>
      </c>
      <c r="K273" s="217" t="s">
        <v>191</v>
      </c>
      <c r="L273" s="47"/>
      <c r="M273" s="222" t="s">
        <v>19</v>
      </c>
      <c r="N273" s="223" t="s">
        <v>40</v>
      </c>
      <c r="O273" s="87"/>
      <c r="P273" s="224">
        <f>O273*H273</f>
        <v>0</v>
      </c>
      <c r="Q273" s="224">
        <v>2.2563399999999998</v>
      </c>
      <c r="R273" s="224">
        <f>Q273*H273</f>
        <v>27.874824359999995</v>
      </c>
      <c r="S273" s="224">
        <v>0</v>
      </c>
      <c r="T273" s="22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6" t="s">
        <v>148</v>
      </c>
      <c r="AT273" s="226" t="s">
        <v>129</v>
      </c>
      <c r="AU273" s="226" t="s">
        <v>79</v>
      </c>
      <c r="AY273" s="20" t="s">
        <v>126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20" t="s">
        <v>77</v>
      </c>
      <c r="BK273" s="227">
        <f>ROUND(I273*H273,2)</f>
        <v>0</v>
      </c>
      <c r="BL273" s="20" t="s">
        <v>148</v>
      </c>
      <c r="BM273" s="226" t="s">
        <v>1557</v>
      </c>
    </row>
    <row r="274" s="2" customFormat="1">
      <c r="A274" s="41"/>
      <c r="B274" s="42"/>
      <c r="C274" s="43"/>
      <c r="D274" s="237" t="s">
        <v>193</v>
      </c>
      <c r="E274" s="43"/>
      <c r="F274" s="238" t="s">
        <v>785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193</v>
      </c>
      <c r="AU274" s="20" t="s">
        <v>79</v>
      </c>
    </row>
    <row r="275" s="13" customFormat="1">
      <c r="A275" s="13"/>
      <c r="B275" s="239"/>
      <c r="C275" s="240"/>
      <c r="D275" s="228" t="s">
        <v>195</v>
      </c>
      <c r="E275" s="241" t="s">
        <v>19</v>
      </c>
      <c r="F275" s="242" t="s">
        <v>1558</v>
      </c>
      <c r="G275" s="240"/>
      <c r="H275" s="243">
        <v>0.29399999999999998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195</v>
      </c>
      <c r="AU275" s="249" t="s">
        <v>79</v>
      </c>
      <c r="AV275" s="13" t="s">
        <v>79</v>
      </c>
      <c r="AW275" s="13" t="s">
        <v>31</v>
      </c>
      <c r="AX275" s="13" t="s">
        <v>69</v>
      </c>
      <c r="AY275" s="249" t="s">
        <v>126</v>
      </c>
    </row>
    <row r="276" s="13" customFormat="1">
      <c r="A276" s="13"/>
      <c r="B276" s="239"/>
      <c r="C276" s="240"/>
      <c r="D276" s="228" t="s">
        <v>195</v>
      </c>
      <c r="E276" s="241" t="s">
        <v>19</v>
      </c>
      <c r="F276" s="242" t="s">
        <v>1559</v>
      </c>
      <c r="G276" s="240"/>
      <c r="H276" s="243">
        <v>12.060000000000001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195</v>
      </c>
      <c r="AU276" s="249" t="s">
        <v>79</v>
      </c>
      <c r="AV276" s="13" t="s">
        <v>79</v>
      </c>
      <c r="AW276" s="13" t="s">
        <v>31</v>
      </c>
      <c r="AX276" s="13" t="s">
        <v>69</v>
      </c>
      <c r="AY276" s="249" t="s">
        <v>126</v>
      </c>
    </row>
    <row r="277" s="15" customFormat="1">
      <c r="A277" s="15"/>
      <c r="B277" s="260"/>
      <c r="C277" s="261"/>
      <c r="D277" s="228" t="s">
        <v>195</v>
      </c>
      <c r="E277" s="262" t="s">
        <v>19</v>
      </c>
      <c r="F277" s="263" t="s">
        <v>204</v>
      </c>
      <c r="G277" s="261"/>
      <c r="H277" s="264">
        <v>12.353999999999999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0" t="s">
        <v>195</v>
      </c>
      <c r="AU277" s="270" t="s">
        <v>79</v>
      </c>
      <c r="AV277" s="15" t="s">
        <v>148</v>
      </c>
      <c r="AW277" s="15" t="s">
        <v>31</v>
      </c>
      <c r="AX277" s="15" t="s">
        <v>77</v>
      </c>
      <c r="AY277" s="270" t="s">
        <v>126</v>
      </c>
    </row>
    <row r="278" s="2" customFormat="1" ht="55.5" customHeight="1">
      <c r="A278" s="41"/>
      <c r="B278" s="42"/>
      <c r="C278" s="215" t="s">
        <v>534</v>
      </c>
      <c r="D278" s="215" t="s">
        <v>129</v>
      </c>
      <c r="E278" s="216" t="s">
        <v>1560</v>
      </c>
      <c r="F278" s="217" t="s">
        <v>1561</v>
      </c>
      <c r="G278" s="218" t="s">
        <v>190</v>
      </c>
      <c r="H278" s="219">
        <v>2</v>
      </c>
      <c r="I278" s="220"/>
      <c r="J278" s="221">
        <f>ROUND(I278*H278,2)</f>
        <v>0</v>
      </c>
      <c r="K278" s="217" t="s">
        <v>191</v>
      </c>
      <c r="L278" s="47"/>
      <c r="M278" s="222" t="s">
        <v>19</v>
      </c>
      <c r="N278" s="223" t="s">
        <v>40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148</v>
      </c>
      <c r="AT278" s="226" t="s">
        <v>129</v>
      </c>
      <c r="AU278" s="226" t="s">
        <v>79</v>
      </c>
      <c r="AY278" s="20" t="s">
        <v>126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77</v>
      </c>
      <c r="BK278" s="227">
        <f>ROUND(I278*H278,2)</f>
        <v>0</v>
      </c>
      <c r="BL278" s="20" t="s">
        <v>148</v>
      </c>
      <c r="BM278" s="226" t="s">
        <v>1562</v>
      </c>
    </row>
    <row r="279" s="2" customFormat="1">
      <c r="A279" s="41"/>
      <c r="B279" s="42"/>
      <c r="C279" s="43"/>
      <c r="D279" s="237" t="s">
        <v>193</v>
      </c>
      <c r="E279" s="43"/>
      <c r="F279" s="238" t="s">
        <v>1563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193</v>
      </c>
      <c r="AU279" s="20" t="s">
        <v>79</v>
      </c>
    </row>
    <row r="280" s="13" customFormat="1">
      <c r="A280" s="13"/>
      <c r="B280" s="239"/>
      <c r="C280" s="240"/>
      <c r="D280" s="228" t="s">
        <v>195</v>
      </c>
      <c r="E280" s="241" t="s">
        <v>19</v>
      </c>
      <c r="F280" s="242" t="s">
        <v>1431</v>
      </c>
      <c r="G280" s="240"/>
      <c r="H280" s="243">
        <v>2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195</v>
      </c>
      <c r="AU280" s="249" t="s">
        <v>79</v>
      </c>
      <c r="AV280" s="13" t="s">
        <v>79</v>
      </c>
      <c r="AW280" s="13" t="s">
        <v>31</v>
      </c>
      <c r="AX280" s="13" t="s">
        <v>77</v>
      </c>
      <c r="AY280" s="249" t="s">
        <v>126</v>
      </c>
    </row>
    <row r="281" s="12" customFormat="1" ht="22.8" customHeight="1">
      <c r="A281" s="12"/>
      <c r="B281" s="199"/>
      <c r="C281" s="200"/>
      <c r="D281" s="201" t="s">
        <v>68</v>
      </c>
      <c r="E281" s="213" t="s">
        <v>933</v>
      </c>
      <c r="F281" s="213" t="s">
        <v>934</v>
      </c>
      <c r="G281" s="200"/>
      <c r="H281" s="200"/>
      <c r="I281" s="203"/>
      <c r="J281" s="214">
        <f>BK281</f>
        <v>0</v>
      </c>
      <c r="K281" s="200"/>
      <c r="L281" s="205"/>
      <c r="M281" s="206"/>
      <c r="N281" s="207"/>
      <c r="O281" s="207"/>
      <c r="P281" s="208">
        <f>SUM(P282:P296)</f>
        <v>0</v>
      </c>
      <c r="Q281" s="207"/>
      <c r="R281" s="208">
        <f>SUM(R282:R296)</f>
        <v>0</v>
      </c>
      <c r="S281" s="207"/>
      <c r="T281" s="209">
        <f>SUM(T282:T296)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0" t="s">
        <v>77</v>
      </c>
      <c r="AT281" s="211" t="s">
        <v>68</v>
      </c>
      <c r="AU281" s="211" t="s">
        <v>77</v>
      </c>
      <c r="AY281" s="210" t="s">
        <v>126</v>
      </c>
      <c r="BK281" s="212">
        <f>SUM(BK282:BK296)</f>
        <v>0</v>
      </c>
    </row>
    <row r="282" s="2" customFormat="1" ht="37.8" customHeight="1">
      <c r="A282" s="41"/>
      <c r="B282" s="42"/>
      <c r="C282" s="215" t="s">
        <v>540</v>
      </c>
      <c r="D282" s="215" t="s">
        <v>129</v>
      </c>
      <c r="E282" s="216" t="s">
        <v>936</v>
      </c>
      <c r="F282" s="217" t="s">
        <v>937</v>
      </c>
      <c r="G282" s="218" t="s">
        <v>322</v>
      </c>
      <c r="H282" s="219">
        <v>747.21299999999997</v>
      </c>
      <c r="I282" s="220"/>
      <c r="J282" s="221">
        <f>ROUND(I282*H282,2)</f>
        <v>0</v>
      </c>
      <c r="K282" s="217" t="s">
        <v>191</v>
      </c>
      <c r="L282" s="47"/>
      <c r="M282" s="222" t="s">
        <v>19</v>
      </c>
      <c r="N282" s="223" t="s">
        <v>40</v>
      </c>
      <c r="O282" s="87"/>
      <c r="P282" s="224">
        <f>O282*H282</f>
        <v>0</v>
      </c>
      <c r="Q282" s="224">
        <v>0</v>
      </c>
      <c r="R282" s="224">
        <f>Q282*H282</f>
        <v>0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148</v>
      </c>
      <c r="AT282" s="226" t="s">
        <v>129</v>
      </c>
      <c r="AU282" s="226" t="s">
        <v>79</v>
      </c>
      <c r="AY282" s="20" t="s">
        <v>126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77</v>
      </c>
      <c r="BK282" s="227">
        <f>ROUND(I282*H282,2)</f>
        <v>0</v>
      </c>
      <c r="BL282" s="20" t="s">
        <v>148</v>
      </c>
      <c r="BM282" s="226" t="s">
        <v>1564</v>
      </c>
    </row>
    <row r="283" s="2" customFormat="1">
      <c r="A283" s="41"/>
      <c r="B283" s="42"/>
      <c r="C283" s="43"/>
      <c r="D283" s="237" t="s">
        <v>193</v>
      </c>
      <c r="E283" s="43"/>
      <c r="F283" s="238" t="s">
        <v>939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193</v>
      </c>
      <c r="AU283" s="20" t="s">
        <v>79</v>
      </c>
    </row>
    <row r="284" s="13" customFormat="1">
      <c r="A284" s="13"/>
      <c r="B284" s="239"/>
      <c r="C284" s="240"/>
      <c r="D284" s="228" t="s">
        <v>195</v>
      </c>
      <c r="E284" s="241" t="s">
        <v>19</v>
      </c>
      <c r="F284" s="242" t="s">
        <v>1565</v>
      </c>
      <c r="G284" s="240"/>
      <c r="H284" s="243">
        <v>747.21299999999997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195</v>
      </c>
      <c r="AU284" s="249" t="s">
        <v>79</v>
      </c>
      <c r="AV284" s="13" t="s">
        <v>79</v>
      </c>
      <c r="AW284" s="13" t="s">
        <v>31</v>
      </c>
      <c r="AX284" s="13" t="s">
        <v>77</v>
      </c>
      <c r="AY284" s="249" t="s">
        <v>126</v>
      </c>
    </row>
    <row r="285" s="2" customFormat="1" ht="49.05" customHeight="1">
      <c r="A285" s="41"/>
      <c r="B285" s="42"/>
      <c r="C285" s="215" t="s">
        <v>546</v>
      </c>
      <c r="D285" s="215" t="s">
        <v>129</v>
      </c>
      <c r="E285" s="216" t="s">
        <v>943</v>
      </c>
      <c r="F285" s="217" t="s">
        <v>944</v>
      </c>
      <c r="G285" s="218" t="s">
        <v>322</v>
      </c>
      <c r="H285" s="219">
        <v>4483.2780000000002</v>
      </c>
      <c r="I285" s="220"/>
      <c r="J285" s="221">
        <f>ROUND(I285*H285,2)</f>
        <v>0</v>
      </c>
      <c r="K285" s="217" t="s">
        <v>191</v>
      </c>
      <c r="L285" s="47"/>
      <c r="M285" s="222" t="s">
        <v>19</v>
      </c>
      <c r="N285" s="223" t="s">
        <v>40</v>
      </c>
      <c r="O285" s="87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148</v>
      </c>
      <c r="AT285" s="226" t="s">
        <v>129</v>
      </c>
      <c r="AU285" s="226" t="s">
        <v>79</v>
      </c>
      <c r="AY285" s="20" t="s">
        <v>126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77</v>
      </c>
      <c r="BK285" s="227">
        <f>ROUND(I285*H285,2)</f>
        <v>0</v>
      </c>
      <c r="BL285" s="20" t="s">
        <v>148</v>
      </c>
      <c r="BM285" s="226" t="s">
        <v>1566</v>
      </c>
    </row>
    <row r="286" s="2" customFormat="1">
      <c r="A286" s="41"/>
      <c r="B286" s="42"/>
      <c r="C286" s="43"/>
      <c r="D286" s="237" t="s">
        <v>193</v>
      </c>
      <c r="E286" s="43"/>
      <c r="F286" s="238" t="s">
        <v>946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193</v>
      </c>
      <c r="AU286" s="20" t="s">
        <v>79</v>
      </c>
    </row>
    <row r="287" s="13" customFormat="1">
      <c r="A287" s="13"/>
      <c r="B287" s="239"/>
      <c r="C287" s="240"/>
      <c r="D287" s="228" t="s">
        <v>195</v>
      </c>
      <c r="E287" s="241" t="s">
        <v>19</v>
      </c>
      <c r="F287" s="242" t="s">
        <v>1567</v>
      </c>
      <c r="G287" s="240"/>
      <c r="H287" s="243">
        <v>747.21299999999997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195</v>
      </c>
      <c r="AU287" s="249" t="s">
        <v>79</v>
      </c>
      <c r="AV287" s="13" t="s">
        <v>79</v>
      </c>
      <c r="AW287" s="13" t="s">
        <v>31</v>
      </c>
      <c r="AX287" s="13" t="s">
        <v>77</v>
      </c>
      <c r="AY287" s="249" t="s">
        <v>126</v>
      </c>
    </row>
    <row r="288" s="13" customFormat="1">
      <c r="A288" s="13"/>
      <c r="B288" s="239"/>
      <c r="C288" s="240"/>
      <c r="D288" s="228" t="s">
        <v>195</v>
      </c>
      <c r="E288" s="240"/>
      <c r="F288" s="242" t="s">
        <v>1568</v>
      </c>
      <c r="G288" s="240"/>
      <c r="H288" s="243">
        <v>4483.2780000000002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195</v>
      </c>
      <c r="AU288" s="249" t="s">
        <v>79</v>
      </c>
      <c r="AV288" s="13" t="s">
        <v>79</v>
      </c>
      <c r="AW288" s="13" t="s">
        <v>4</v>
      </c>
      <c r="AX288" s="13" t="s">
        <v>77</v>
      </c>
      <c r="AY288" s="249" t="s">
        <v>126</v>
      </c>
    </row>
    <row r="289" s="2" customFormat="1" ht="24.15" customHeight="1">
      <c r="A289" s="41"/>
      <c r="B289" s="42"/>
      <c r="C289" s="215" t="s">
        <v>551</v>
      </c>
      <c r="D289" s="215" t="s">
        <v>129</v>
      </c>
      <c r="E289" s="216" t="s">
        <v>950</v>
      </c>
      <c r="F289" s="217" t="s">
        <v>951</v>
      </c>
      <c r="G289" s="218" t="s">
        <v>322</v>
      </c>
      <c r="H289" s="219">
        <v>747.21299999999997</v>
      </c>
      <c r="I289" s="220"/>
      <c r="J289" s="221">
        <f>ROUND(I289*H289,2)</f>
        <v>0</v>
      </c>
      <c r="K289" s="217" t="s">
        <v>191</v>
      </c>
      <c r="L289" s="47"/>
      <c r="M289" s="222" t="s">
        <v>19</v>
      </c>
      <c r="N289" s="223" t="s">
        <v>40</v>
      </c>
      <c r="O289" s="87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148</v>
      </c>
      <c r="AT289" s="226" t="s">
        <v>129</v>
      </c>
      <c r="AU289" s="226" t="s">
        <v>79</v>
      </c>
      <c r="AY289" s="20" t="s">
        <v>126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77</v>
      </c>
      <c r="BK289" s="227">
        <f>ROUND(I289*H289,2)</f>
        <v>0</v>
      </c>
      <c r="BL289" s="20" t="s">
        <v>148</v>
      </c>
      <c r="BM289" s="226" t="s">
        <v>1569</v>
      </c>
    </row>
    <row r="290" s="2" customFormat="1">
      <c r="A290" s="41"/>
      <c r="B290" s="42"/>
      <c r="C290" s="43"/>
      <c r="D290" s="237" t="s">
        <v>193</v>
      </c>
      <c r="E290" s="43"/>
      <c r="F290" s="238" t="s">
        <v>953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193</v>
      </c>
      <c r="AU290" s="20" t="s">
        <v>79</v>
      </c>
    </row>
    <row r="291" s="13" customFormat="1">
      <c r="A291" s="13"/>
      <c r="B291" s="239"/>
      <c r="C291" s="240"/>
      <c r="D291" s="228" t="s">
        <v>195</v>
      </c>
      <c r="E291" s="241" t="s">
        <v>19</v>
      </c>
      <c r="F291" s="242" t="s">
        <v>1565</v>
      </c>
      <c r="G291" s="240"/>
      <c r="H291" s="243">
        <v>747.21299999999997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195</v>
      </c>
      <c r="AU291" s="249" t="s">
        <v>79</v>
      </c>
      <c r="AV291" s="13" t="s">
        <v>79</v>
      </c>
      <c r="AW291" s="13" t="s">
        <v>31</v>
      </c>
      <c r="AX291" s="13" t="s">
        <v>77</v>
      </c>
      <c r="AY291" s="249" t="s">
        <v>126</v>
      </c>
    </row>
    <row r="292" s="2" customFormat="1" ht="44.25" customHeight="1">
      <c r="A292" s="41"/>
      <c r="B292" s="42"/>
      <c r="C292" s="215" t="s">
        <v>557</v>
      </c>
      <c r="D292" s="215" t="s">
        <v>129</v>
      </c>
      <c r="E292" s="216" t="s">
        <v>955</v>
      </c>
      <c r="F292" s="217" t="s">
        <v>956</v>
      </c>
      <c r="G292" s="218" t="s">
        <v>322</v>
      </c>
      <c r="H292" s="219">
        <v>747.21299999999997</v>
      </c>
      <c r="I292" s="220"/>
      <c r="J292" s="221">
        <f>ROUND(I292*H292,2)</f>
        <v>0</v>
      </c>
      <c r="K292" s="217" t="s">
        <v>191</v>
      </c>
      <c r="L292" s="47"/>
      <c r="M292" s="222" t="s">
        <v>19</v>
      </c>
      <c r="N292" s="223" t="s">
        <v>40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148</v>
      </c>
      <c r="AT292" s="226" t="s">
        <v>129</v>
      </c>
      <c r="AU292" s="226" t="s">
        <v>79</v>
      </c>
      <c r="AY292" s="20" t="s">
        <v>126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77</v>
      </c>
      <c r="BK292" s="227">
        <f>ROUND(I292*H292,2)</f>
        <v>0</v>
      </c>
      <c r="BL292" s="20" t="s">
        <v>148</v>
      </c>
      <c r="BM292" s="226" t="s">
        <v>1570</v>
      </c>
    </row>
    <row r="293" s="2" customFormat="1">
      <c r="A293" s="41"/>
      <c r="B293" s="42"/>
      <c r="C293" s="43"/>
      <c r="D293" s="237" t="s">
        <v>193</v>
      </c>
      <c r="E293" s="43"/>
      <c r="F293" s="238" t="s">
        <v>958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193</v>
      </c>
      <c r="AU293" s="20" t="s">
        <v>79</v>
      </c>
    </row>
    <row r="294" s="13" customFormat="1">
      <c r="A294" s="13"/>
      <c r="B294" s="239"/>
      <c r="C294" s="240"/>
      <c r="D294" s="228" t="s">
        <v>195</v>
      </c>
      <c r="E294" s="241" t="s">
        <v>19</v>
      </c>
      <c r="F294" s="242" t="s">
        <v>1565</v>
      </c>
      <c r="G294" s="240"/>
      <c r="H294" s="243">
        <v>747.21299999999997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195</v>
      </c>
      <c r="AU294" s="249" t="s">
        <v>79</v>
      </c>
      <c r="AV294" s="13" t="s">
        <v>79</v>
      </c>
      <c r="AW294" s="13" t="s">
        <v>31</v>
      </c>
      <c r="AX294" s="13" t="s">
        <v>77</v>
      </c>
      <c r="AY294" s="249" t="s">
        <v>126</v>
      </c>
    </row>
    <row r="295" s="2" customFormat="1" ht="24.15" customHeight="1">
      <c r="A295" s="41"/>
      <c r="B295" s="42"/>
      <c r="C295" s="215" t="s">
        <v>562</v>
      </c>
      <c r="D295" s="215" t="s">
        <v>129</v>
      </c>
      <c r="E295" s="216" t="s">
        <v>960</v>
      </c>
      <c r="F295" s="217" t="s">
        <v>961</v>
      </c>
      <c r="G295" s="218" t="s">
        <v>322</v>
      </c>
      <c r="H295" s="219">
        <v>91.459999999999994</v>
      </c>
      <c r="I295" s="220"/>
      <c r="J295" s="221">
        <f>ROUND(I295*H295,2)</f>
        <v>0</v>
      </c>
      <c r="K295" s="217" t="s">
        <v>19</v>
      </c>
      <c r="L295" s="47"/>
      <c r="M295" s="222" t="s">
        <v>19</v>
      </c>
      <c r="N295" s="223" t="s">
        <v>40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6" t="s">
        <v>148</v>
      </c>
      <c r="AT295" s="226" t="s">
        <v>129</v>
      </c>
      <c r="AU295" s="226" t="s">
        <v>79</v>
      </c>
      <c r="AY295" s="20" t="s">
        <v>126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20" t="s">
        <v>77</v>
      </c>
      <c r="BK295" s="227">
        <f>ROUND(I295*H295,2)</f>
        <v>0</v>
      </c>
      <c r="BL295" s="20" t="s">
        <v>148</v>
      </c>
      <c r="BM295" s="226" t="s">
        <v>1571</v>
      </c>
    </row>
    <row r="296" s="13" customFormat="1">
      <c r="A296" s="13"/>
      <c r="B296" s="239"/>
      <c r="C296" s="240"/>
      <c r="D296" s="228" t="s">
        <v>195</v>
      </c>
      <c r="E296" s="241" t="s">
        <v>19</v>
      </c>
      <c r="F296" s="242" t="s">
        <v>1572</v>
      </c>
      <c r="G296" s="240"/>
      <c r="H296" s="243">
        <v>91.459999999999994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195</v>
      </c>
      <c r="AU296" s="249" t="s">
        <v>79</v>
      </c>
      <c r="AV296" s="13" t="s">
        <v>79</v>
      </c>
      <c r="AW296" s="13" t="s">
        <v>31</v>
      </c>
      <c r="AX296" s="13" t="s">
        <v>77</v>
      </c>
      <c r="AY296" s="249" t="s">
        <v>126</v>
      </c>
    </row>
    <row r="297" s="12" customFormat="1" ht="22.8" customHeight="1">
      <c r="A297" s="12"/>
      <c r="B297" s="199"/>
      <c r="C297" s="200"/>
      <c r="D297" s="201" t="s">
        <v>68</v>
      </c>
      <c r="E297" s="213" t="s">
        <v>964</v>
      </c>
      <c r="F297" s="213" t="s">
        <v>965</v>
      </c>
      <c r="G297" s="200"/>
      <c r="H297" s="200"/>
      <c r="I297" s="203"/>
      <c r="J297" s="214">
        <f>BK297</f>
        <v>0</v>
      </c>
      <c r="K297" s="200"/>
      <c r="L297" s="205"/>
      <c r="M297" s="206"/>
      <c r="N297" s="207"/>
      <c r="O297" s="207"/>
      <c r="P297" s="208">
        <f>SUM(P298:P299)</f>
        <v>0</v>
      </c>
      <c r="Q297" s="207"/>
      <c r="R297" s="208">
        <f>SUM(R298:R299)</f>
        <v>0</v>
      </c>
      <c r="S297" s="207"/>
      <c r="T297" s="209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0" t="s">
        <v>77</v>
      </c>
      <c r="AT297" s="211" t="s">
        <v>68</v>
      </c>
      <c r="AU297" s="211" t="s">
        <v>77</v>
      </c>
      <c r="AY297" s="210" t="s">
        <v>126</v>
      </c>
      <c r="BK297" s="212">
        <f>SUM(BK298:BK299)</f>
        <v>0</v>
      </c>
    </row>
    <row r="298" s="2" customFormat="1" ht="37.8" customHeight="1">
      <c r="A298" s="41"/>
      <c r="B298" s="42"/>
      <c r="C298" s="215" t="s">
        <v>568</v>
      </c>
      <c r="D298" s="215" t="s">
        <v>129</v>
      </c>
      <c r="E298" s="216" t="s">
        <v>967</v>
      </c>
      <c r="F298" s="217" t="s">
        <v>968</v>
      </c>
      <c r="G298" s="218" t="s">
        <v>322</v>
      </c>
      <c r="H298" s="219">
        <v>855.58799999999997</v>
      </c>
      <c r="I298" s="220"/>
      <c r="J298" s="221">
        <f>ROUND(I298*H298,2)</f>
        <v>0</v>
      </c>
      <c r="K298" s="217" t="s">
        <v>191</v>
      </c>
      <c r="L298" s="47"/>
      <c r="M298" s="222" t="s">
        <v>19</v>
      </c>
      <c r="N298" s="223" t="s">
        <v>40</v>
      </c>
      <c r="O298" s="87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148</v>
      </c>
      <c r="AT298" s="226" t="s">
        <v>129</v>
      </c>
      <c r="AU298" s="226" t="s">
        <v>79</v>
      </c>
      <c r="AY298" s="20" t="s">
        <v>126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77</v>
      </c>
      <c r="BK298" s="227">
        <f>ROUND(I298*H298,2)</f>
        <v>0</v>
      </c>
      <c r="BL298" s="20" t="s">
        <v>148</v>
      </c>
      <c r="BM298" s="226" t="s">
        <v>1573</v>
      </c>
    </row>
    <row r="299" s="2" customFormat="1">
      <c r="A299" s="41"/>
      <c r="B299" s="42"/>
      <c r="C299" s="43"/>
      <c r="D299" s="237" t="s">
        <v>193</v>
      </c>
      <c r="E299" s="43"/>
      <c r="F299" s="238" t="s">
        <v>970</v>
      </c>
      <c r="G299" s="43"/>
      <c r="H299" s="43"/>
      <c r="I299" s="230"/>
      <c r="J299" s="43"/>
      <c r="K299" s="43"/>
      <c r="L299" s="47"/>
      <c r="M299" s="233"/>
      <c r="N299" s="234"/>
      <c r="O299" s="235"/>
      <c r="P299" s="235"/>
      <c r="Q299" s="235"/>
      <c r="R299" s="235"/>
      <c r="S299" s="235"/>
      <c r="T299" s="236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193</v>
      </c>
      <c r="AU299" s="20" t="s">
        <v>79</v>
      </c>
    </row>
    <row r="300" s="2" customFormat="1" ht="6.96" customHeight="1">
      <c r="A300" s="41"/>
      <c r="B300" s="62"/>
      <c r="C300" s="63"/>
      <c r="D300" s="63"/>
      <c r="E300" s="63"/>
      <c r="F300" s="63"/>
      <c r="G300" s="63"/>
      <c r="H300" s="63"/>
      <c r="I300" s="63"/>
      <c r="J300" s="63"/>
      <c r="K300" s="63"/>
      <c r="L300" s="47"/>
      <c r="M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</row>
  </sheetData>
  <sheetProtection sheet="1" autoFilter="0" formatColumns="0" formatRows="0" objects="1" scenarios="1" spinCount="100000" saltValue="/3HrZCfSB8tUpW376lyYashwmZBTkWMY1aTlzMAi5Kn0ECkl1/XNR8lopxL8wIP1Vw3LLAcNQC8vtdHnvbwO/A==" hashValue="6+mfzbzKtoAyZKYdFJRNocKamQBoV6ZU8056v/FCHGhsUfH4WnBSR0EWiY9wLzVa8r1yPUXywc7yP8330gOieg==" algorithmName="SHA-512" password="CC35"/>
  <autoFilter ref="C86:K29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1151231"/>
    <hyperlink ref="F94" r:id="rId2" display="https://podminky.urs.cz/item/CS_URS_2024_02/111301111"/>
    <hyperlink ref="F97" r:id="rId3" display="https://podminky.urs.cz/item/CS_URS_2024_02/113106123"/>
    <hyperlink ref="F102" r:id="rId4" display="https://podminky.urs.cz/item/CS_URS_2024_02/113106171"/>
    <hyperlink ref="F105" r:id="rId5" display="https://podminky.urs.cz/item/CS_URS_2024_02/113107131"/>
    <hyperlink ref="F108" r:id="rId6" display="https://podminky.urs.cz/item/CS_URS_2024_02/113107171"/>
    <hyperlink ref="F111" r:id="rId7" display="https://podminky.urs.cz/item/CS_URS_2024_02/113107231"/>
    <hyperlink ref="F114" r:id="rId8" display="https://podminky.urs.cz/item/CS_URS_2024_02/113154531"/>
    <hyperlink ref="F117" r:id="rId9" display="https://podminky.urs.cz/item/CS_URS_2024_02/113202111"/>
    <hyperlink ref="F122" r:id="rId10" display="https://podminky.urs.cz/item/CS_URS_2024_02/122251102"/>
    <hyperlink ref="F127" r:id="rId11" display="https://podminky.urs.cz/item/CS_URS_2024_02/162351103"/>
    <hyperlink ref="F132" r:id="rId12" display="https://podminky.urs.cz/item/CS_URS_2024_02/162702111"/>
    <hyperlink ref="F135" r:id="rId13" display="https://podminky.urs.cz/item/CS_URS_2024_02/162702119"/>
    <hyperlink ref="F138" r:id="rId14" display="https://podminky.urs.cz/item/CS_URS_2024_02/162751114"/>
    <hyperlink ref="F144" r:id="rId15" display="https://podminky.urs.cz/item/CS_URS_2024_02/167151101"/>
    <hyperlink ref="F149" r:id="rId16" display="https://podminky.urs.cz/item/CS_URS_2024_02/171201231"/>
    <hyperlink ref="F154" r:id="rId17" display="https://podminky.urs.cz/item/CS_URS_2024_02/171251201"/>
    <hyperlink ref="F160" r:id="rId18" display="https://podminky.urs.cz/item/CS_URS_2024_02/181151311"/>
    <hyperlink ref="F163" r:id="rId19" display="https://podminky.urs.cz/item/CS_URS_2024_02/181351003"/>
    <hyperlink ref="F166" r:id="rId20" display="https://podminky.urs.cz/item/CS_URS_2024_02/181351103"/>
    <hyperlink ref="F171" r:id="rId21" display="https://podminky.urs.cz/item/CS_URS_2024_02/181411121"/>
    <hyperlink ref="F176" r:id="rId22" display="https://podminky.urs.cz/item/CS_URS_2024_02/181951112"/>
    <hyperlink ref="F179" r:id="rId23" display="https://podminky.urs.cz/item/CS_URS_2024_02/183403114"/>
    <hyperlink ref="F182" r:id="rId24" display="https://podminky.urs.cz/item/CS_URS_2024_02/184813511"/>
    <hyperlink ref="F185" r:id="rId25" display="https://podminky.urs.cz/item/CS_URS_2024_02/185802113"/>
    <hyperlink ref="F190" r:id="rId26" display="https://podminky.urs.cz/item/CS_URS_2024_02/185803211"/>
    <hyperlink ref="F193" r:id="rId27" display="https://podminky.urs.cz/item/CS_URS_2024_02/185811221"/>
    <hyperlink ref="F197" r:id="rId28" display="https://podminky.urs.cz/item/CS_URS_2024_02/211561111"/>
    <hyperlink ref="F200" r:id="rId29" display="https://podminky.urs.cz/item/CS_URS_2024_02/211971121"/>
    <hyperlink ref="F206" r:id="rId30" display="https://podminky.urs.cz/item/CS_URS_2024_02/564871011"/>
    <hyperlink ref="F211" r:id="rId31" display="https://podminky.urs.cz/item/CS_URS_2024_02/564871111"/>
    <hyperlink ref="F216" r:id="rId32" display="https://podminky.urs.cz/item/CS_URS_2024_02/567122111"/>
    <hyperlink ref="F219" r:id="rId33" display="https://podminky.urs.cz/item/CS_URS_2024_02/569903311"/>
    <hyperlink ref="F222" r:id="rId34" display="https://podminky.urs.cz/item/CS_URS_2024_02/596211110"/>
    <hyperlink ref="F225" r:id="rId35" display="https://podminky.urs.cz/item/CS_URS_2024_02/596211123"/>
    <hyperlink ref="F236" r:id="rId36" display="https://podminky.urs.cz/item/CS_URS_2024_02/596212210"/>
    <hyperlink ref="F251" r:id="rId37" display="https://podminky.urs.cz/item/CS_URS_2024_02/899132121"/>
    <hyperlink ref="F254" r:id="rId38" display="https://podminky.urs.cz/item/CS_URS_2024_02/899132211"/>
    <hyperlink ref="F257" r:id="rId39" display="https://podminky.urs.cz/item/CS_URS_2024_02/899132213"/>
    <hyperlink ref="F261" r:id="rId40" display="https://podminky.urs.cz/item/CS_URS_2024_02/916131213"/>
    <hyperlink ref="F270" r:id="rId41" display="https://podminky.urs.cz/item/CS_URS_2024_02/916231213"/>
    <hyperlink ref="F274" r:id="rId42" display="https://podminky.urs.cz/item/CS_URS_2024_02/916991121"/>
    <hyperlink ref="F279" r:id="rId43" display="https://podminky.urs.cz/item/CS_URS_2024_02/979054451"/>
    <hyperlink ref="F283" r:id="rId44" display="https://podminky.urs.cz/item/CS_URS_2024_02/997221571"/>
    <hyperlink ref="F286" r:id="rId45" display="https://podminky.urs.cz/item/CS_URS_2024_02/997221579"/>
    <hyperlink ref="F290" r:id="rId46" display="https://podminky.urs.cz/item/CS_URS_2024_02/997221611"/>
    <hyperlink ref="F293" r:id="rId47" display="https://podminky.urs.cz/item/CS_URS_2024_02/997221861"/>
    <hyperlink ref="F299" r:id="rId48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7" customFormat="1" ht="45" customHeight="1">
      <c r="B3" s="299"/>
      <c r="C3" s="300" t="s">
        <v>1574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1575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1576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1577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1578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1579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1580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1581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1582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1583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1584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76</v>
      </c>
      <c r="F18" s="306" t="s">
        <v>1585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1586</v>
      </c>
      <c r="F19" s="306" t="s">
        <v>1587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1588</v>
      </c>
      <c r="F20" s="306" t="s">
        <v>1589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1590</v>
      </c>
      <c r="F21" s="306" t="s">
        <v>75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1591</v>
      </c>
      <c r="F22" s="306" t="s">
        <v>1592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83</v>
      </c>
      <c r="F23" s="306" t="s">
        <v>1593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1594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1595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1596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1597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1598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1599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1600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1601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1602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111</v>
      </c>
      <c r="F36" s="306"/>
      <c r="G36" s="306" t="s">
        <v>1603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1604</v>
      </c>
      <c r="F37" s="306"/>
      <c r="G37" s="306" t="s">
        <v>1605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50</v>
      </c>
      <c r="F38" s="306"/>
      <c r="G38" s="306" t="s">
        <v>1606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51</v>
      </c>
      <c r="F39" s="306"/>
      <c r="G39" s="306" t="s">
        <v>1607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112</v>
      </c>
      <c r="F40" s="306"/>
      <c r="G40" s="306" t="s">
        <v>1608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113</v>
      </c>
      <c r="F41" s="306"/>
      <c r="G41" s="306" t="s">
        <v>1609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1610</v>
      </c>
      <c r="F42" s="306"/>
      <c r="G42" s="306" t="s">
        <v>1611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1612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1613</v>
      </c>
      <c r="F44" s="306"/>
      <c r="G44" s="306" t="s">
        <v>1614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115</v>
      </c>
      <c r="F45" s="306"/>
      <c r="G45" s="306" t="s">
        <v>1615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1616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1617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1618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1619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1620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1621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1622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1623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1624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1625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1626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1627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1628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1629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1630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1631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1632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1633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1634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1635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1636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1637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1638</v>
      </c>
      <c r="D76" s="324"/>
      <c r="E76" s="324"/>
      <c r="F76" s="324" t="s">
        <v>1639</v>
      </c>
      <c r="G76" s="325"/>
      <c r="H76" s="324" t="s">
        <v>51</v>
      </c>
      <c r="I76" s="324" t="s">
        <v>54</v>
      </c>
      <c r="J76" s="324" t="s">
        <v>1640</v>
      </c>
      <c r="K76" s="323"/>
    </row>
    <row r="77" s="1" customFormat="1" ht="17.25" customHeight="1">
      <c r="B77" s="321"/>
      <c r="C77" s="326" t="s">
        <v>1641</v>
      </c>
      <c r="D77" s="326"/>
      <c r="E77" s="326"/>
      <c r="F77" s="327" t="s">
        <v>1642</v>
      </c>
      <c r="G77" s="328"/>
      <c r="H77" s="326"/>
      <c r="I77" s="326"/>
      <c r="J77" s="326" t="s">
        <v>1643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50</v>
      </c>
      <c r="D79" s="331"/>
      <c r="E79" s="331"/>
      <c r="F79" s="332" t="s">
        <v>1644</v>
      </c>
      <c r="G79" s="333"/>
      <c r="H79" s="309" t="s">
        <v>1645</v>
      </c>
      <c r="I79" s="309" t="s">
        <v>1646</v>
      </c>
      <c r="J79" s="309">
        <v>20</v>
      </c>
      <c r="K79" s="323"/>
    </row>
    <row r="80" s="1" customFormat="1" ht="15" customHeight="1">
      <c r="B80" s="321"/>
      <c r="C80" s="309" t="s">
        <v>1647</v>
      </c>
      <c r="D80" s="309"/>
      <c r="E80" s="309"/>
      <c r="F80" s="332" t="s">
        <v>1644</v>
      </c>
      <c r="G80" s="333"/>
      <c r="H80" s="309" t="s">
        <v>1648</v>
      </c>
      <c r="I80" s="309" t="s">
        <v>1646</v>
      </c>
      <c r="J80" s="309">
        <v>120</v>
      </c>
      <c r="K80" s="323"/>
    </row>
    <row r="81" s="1" customFormat="1" ht="15" customHeight="1">
      <c r="B81" s="334"/>
      <c r="C81" s="309" t="s">
        <v>1649</v>
      </c>
      <c r="D81" s="309"/>
      <c r="E81" s="309"/>
      <c r="F81" s="332" t="s">
        <v>1650</v>
      </c>
      <c r="G81" s="333"/>
      <c r="H81" s="309" t="s">
        <v>1651</v>
      </c>
      <c r="I81" s="309" t="s">
        <v>1646</v>
      </c>
      <c r="J81" s="309">
        <v>50</v>
      </c>
      <c r="K81" s="323"/>
    </row>
    <row r="82" s="1" customFormat="1" ht="15" customHeight="1">
      <c r="B82" s="334"/>
      <c r="C82" s="309" t="s">
        <v>1652</v>
      </c>
      <c r="D82" s="309"/>
      <c r="E82" s="309"/>
      <c r="F82" s="332" t="s">
        <v>1644</v>
      </c>
      <c r="G82" s="333"/>
      <c r="H82" s="309" t="s">
        <v>1653</v>
      </c>
      <c r="I82" s="309" t="s">
        <v>1654</v>
      </c>
      <c r="J82" s="309"/>
      <c r="K82" s="323"/>
    </row>
    <row r="83" s="1" customFormat="1" ht="15" customHeight="1">
      <c r="B83" s="334"/>
      <c r="C83" s="335" t="s">
        <v>1655</v>
      </c>
      <c r="D83" s="335"/>
      <c r="E83" s="335"/>
      <c r="F83" s="336" t="s">
        <v>1650</v>
      </c>
      <c r="G83" s="335"/>
      <c r="H83" s="335" t="s">
        <v>1656</v>
      </c>
      <c r="I83" s="335" t="s">
        <v>1646</v>
      </c>
      <c r="J83" s="335">
        <v>15</v>
      </c>
      <c r="K83" s="323"/>
    </row>
    <row r="84" s="1" customFormat="1" ht="15" customHeight="1">
      <c r="B84" s="334"/>
      <c r="C84" s="335" t="s">
        <v>1657</v>
      </c>
      <c r="D84" s="335"/>
      <c r="E84" s="335"/>
      <c r="F84" s="336" t="s">
        <v>1650</v>
      </c>
      <c r="G84" s="335"/>
      <c r="H84" s="335" t="s">
        <v>1658</v>
      </c>
      <c r="I84" s="335" t="s">
        <v>1646</v>
      </c>
      <c r="J84" s="335">
        <v>15</v>
      </c>
      <c r="K84" s="323"/>
    </row>
    <row r="85" s="1" customFormat="1" ht="15" customHeight="1">
      <c r="B85" s="334"/>
      <c r="C85" s="335" t="s">
        <v>1659</v>
      </c>
      <c r="D85" s="335"/>
      <c r="E85" s="335"/>
      <c r="F85" s="336" t="s">
        <v>1650</v>
      </c>
      <c r="G85" s="335"/>
      <c r="H85" s="335" t="s">
        <v>1660</v>
      </c>
      <c r="I85" s="335" t="s">
        <v>1646</v>
      </c>
      <c r="J85" s="335">
        <v>20</v>
      </c>
      <c r="K85" s="323"/>
    </row>
    <row r="86" s="1" customFormat="1" ht="15" customHeight="1">
      <c r="B86" s="334"/>
      <c r="C86" s="335" t="s">
        <v>1661</v>
      </c>
      <c r="D86" s="335"/>
      <c r="E86" s="335"/>
      <c r="F86" s="336" t="s">
        <v>1650</v>
      </c>
      <c r="G86" s="335"/>
      <c r="H86" s="335" t="s">
        <v>1662</v>
      </c>
      <c r="I86" s="335" t="s">
        <v>1646</v>
      </c>
      <c r="J86" s="335">
        <v>20</v>
      </c>
      <c r="K86" s="323"/>
    </row>
    <row r="87" s="1" customFormat="1" ht="15" customHeight="1">
      <c r="B87" s="334"/>
      <c r="C87" s="309" t="s">
        <v>1663</v>
      </c>
      <c r="D87" s="309"/>
      <c r="E87" s="309"/>
      <c r="F87" s="332" t="s">
        <v>1650</v>
      </c>
      <c r="G87" s="333"/>
      <c r="H87" s="309" t="s">
        <v>1664</v>
      </c>
      <c r="I87" s="309" t="s">
        <v>1646</v>
      </c>
      <c r="J87" s="309">
        <v>50</v>
      </c>
      <c r="K87" s="323"/>
    </row>
    <row r="88" s="1" customFormat="1" ht="15" customHeight="1">
      <c r="B88" s="334"/>
      <c r="C88" s="309" t="s">
        <v>1665</v>
      </c>
      <c r="D88" s="309"/>
      <c r="E88" s="309"/>
      <c r="F88" s="332" t="s">
        <v>1650</v>
      </c>
      <c r="G88" s="333"/>
      <c r="H88" s="309" t="s">
        <v>1666</v>
      </c>
      <c r="I88" s="309" t="s">
        <v>1646</v>
      </c>
      <c r="J88" s="309">
        <v>20</v>
      </c>
      <c r="K88" s="323"/>
    </row>
    <row r="89" s="1" customFormat="1" ht="15" customHeight="1">
      <c r="B89" s="334"/>
      <c r="C89" s="309" t="s">
        <v>1667</v>
      </c>
      <c r="D89" s="309"/>
      <c r="E89" s="309"/>
      <c r="F89" s="332" t="s">
        <v>1650</v>
      </c>
      <c r="G89" s="333"/>
      <c r="H89" s="309" t="s">
        <v>1668</v>
      </c>
      <c r="I89" s="309" t="s">
        <v>1646</v>
      </c>
      <c r="J89" s="309">
        <v>20</v>
      </c>
      <c r="K89" s="323"/>
    </row>
    <row r="90" s="1" customFormat="1" ht="15" customHeight="1">
      <c r="B90" s="334"/>
      <c r="C90" s="309" t="s">
        <v>1669</v>
      </c>
      <c r="D90" s="309"/>
      <c r="E90" s="309"/>
      <c r="F90" s="332" t="s">
        <v>1650</v>
      </c>
      <c r="G90" s="333"/>
      <c r="H90" s="309" t="s">
        <v>1670</v>
      </c>
      <c r="I90" s="309" t="s">
        <v>1646</v>
      </c>
      <c r="J90" s="309">
        <v>50</v>
      </c>
      <c r="K90" s="323"/>
    </row>
    <row r="91" s="1" customFormat="1" ht="15" customHeight="1">
      <c r="B91" s="334"/>
      <c r="C91" s="309" t="s">
        <v>1671</v>
      </c>
      <c r="D91" s="309"/>
      <c r="E91" s="309"/>
      <c r="F91" s="332" t="s">
        <v>1650</v>
      </c>
      <c r="G91" s="333"/>
      <c r="H91" s="309" t="s">
        <v>1671</v>
      </c>
      <c r="I91" s="309" t="s">
        <v>1646</v>
      </c>
      <c r="J91" s="309">
        <v>50</v>
      </c>
      <c r="K91" s="323"/>
    </row>
    <row r="92" s="1" customFormat="1" ht="15" customHeight="1">
      <c r="B92" s="334"/>
      <c r="C92" s="309" t="s">
        <v>1672</v>
      </c>
      <c r="D92" s="309"/>
      <c r="E92" s="309"/>
      <c r="F92" s="332" t="s">
        <v>1650</v>
      </c>
      <c r="G92" s="333"/>
      <c r="H92" s="309" t="s">
        <v>1673</v>
      </c>
      <c r="I92" s="309" t="s">
        <v>1646</v>
      </c>
      <c r="J92" s="309">
        <v>255</v>
      </c>
      <c r="K92" s="323"/>
    </row>
    <row r="93" s="1" customFormat="1" ht="15" customHeight="1">
      <c r="B93" s="334"/>
      <c r="C93" s="309" t="s">
        <v>1674</v>
      </c>
      <c r="D93" s="309"/>
      <c r="E93" s="309"/>
      <c r="F93" s="332" t="s">
        <v>1644</v>
      </c>
      <c r="G93" s="333"/>
      <c r="H93" s="309" t="s">
        <v>1675</v>
      </c>
      <c r="I93" s="309" t="s">
        <v>1676</v>
      </c>
      <c r="J93" s="309"/>
      <c r="K93" s="323"/>
    </row>
    <row r="94" s="1" customFormat="1" ht="15" customHeight="1">
      <c r="B94" s="334"/>
      <c r="C94" s="309" t="s">
        <v>1677</v>
      </c>
      <c r="D94" s="309"/>
      <c r="E94" s="309"/>
      <c r="F94" s="332" t="s">
        <v>1644</v>
      </c>
      <c r="G94" s="333"/>
      <c r="H94" s="309" t="s">
        <v>1678</v>
      </c>
      <c r="I94" s="309" t="s">
        <v>1679</v>
      </c>
      <c r="J94" s="309"/>
      <c r="K94" s="323"/>
    </row>
    <row r="95" s="1" customFormat="1" ht="15" customHeight="1">
      <c r="B95" s="334"/>
      <c r="C95" s="309" t="s">
        <v>1680</v>
      </c>
      <c r="D95" s="309"/>
      <c r="E95" s="309"/>
      <c r="F95" s="332" t="s">
        <v>1644</v>
      </c>
      <c r="G95" s="333"/>
      <c r="H95" s="309" t="s">
        <v>1680</v>
      </c>
      <c r="I95" s="309" t="s">
        <v>1679</v>
      </c>
      <c r="J95" s="309"/>
      <c r="K95" s="323"/>
    </row>
    <row r="96" s="1" customFormat="1" ht="15" customHeight="1">
      <c r="B96" s="334"/>
      <c r="C96" s="309" t="s">
        <v>35</v>
      </c>
      <c r="D96" s="309"/>
      <c r="E96" s="309"/>
      <c r="F96" s="332" t="s">
        <v>1644</v>
      </c>
      <c r="G96" s="333"/>
      <c r="H96" s="309" t="s">
        <v>1681</v>
      </c>
      <c r="I96" s="309" t="s">
        <v>1679</v>
      </c>
      <c r="J96" s="309"/>
      <c r="K96" s="323"/>
    </row>
    <row r="97" s="1" customFormat="1" ht="15" customHeight="1">
      <c r="B97" s="334"/>
      <c r="C97" s="309" t="s">
        <v>45</v>
      </c>
      <c r="D97" s="309"/>
      <c r="E97" s="309"/>
      <c r="F97" s="332" t="s">
        <v>1644</v>
      </c>
      <c r="G97" s="333"/>
      <c r="H97" s="309" t="s">
        <v>1682</v>
      </c>
      <c r="I97" s="309" t="s">
        <v>1679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1683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1638</v>
      </c>
      <c r="D103" s="324"/>
      <c r="E103" s="324"/>
      <c r="F103" s="324" t="s">
        <v>1639</v>
      </c>
      <c r="G103" s="325"/>
      <c r="H103" s="324" t="s">
        <v>51</v>
      </c>
      <c r="I103" s="324" t="s">
        <v>54</v>
      </c>
      <c r="J103" s="324" t="s">
        <v>1640</v>
      </c>
      <c r="K103" s="323"/>
    </row>
    <row r="104" s="1" customFormat="1" ht="17.25" customHeight="1">
      <c r="B104" s="321"/>
      <c r="C104" s="326" t="s">
        <v>1641</v>
      </c>
      <c r="D104" s="326"/>
      <c r="E104" s="326"/>
      <c r="F104" s="327" t="s">
        <v>1642</v>
      </c>
      <c r="G104" s="328"/>
      <c r="H104" s="326"/>
      <c r="I104" s="326"/>
      <c r="J104" s="326" t="s">
        <v>1643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50</v>
      </c>
      <c r="D106" s="331"/>
      <c r="E106" s="331"/>
      <c r="F106" s="332" t="s">
        <v>1644</v>
      </c>
      <c r="G106" s="309"/>
      <c r="H106" s="309" t="s">
        <v>1684</v>
      </c>
      <c r="I106" s="309" t="s">
        <v>1646</v>
      </c>
      <c r="J106" s="309">
        <v>20</v>
      </c>
      <c r="K106" s="323"/>
    </row>
    <row r="107" s="1" customFormat="1" ht="15" customHeight="1">
      <c r="B107" s="321"/>
      <c r="C107" s="309" t="s">
        <v>1647</v>
      </c>
      <c r="D107" s="309"/>
      <c r="E107" s="309"/>
      <c r="F107" s="332" t="s">
        <v>1644</v>
      </c>
      <c r="G107" s="309"/>
      <c r="H107" s="309" t="s">
        <v>1684</v>
      </c>
      <c r="I107" s="309" t="s">
        <v>1646</v>
      </c>
      <c r="J107" s="309">
        <v>120</v>
      </c>
      <c r="K107" s="323"/>
    </row>
    <row r="108" s="1" customFormat="1" ht="15" customHeight="1">
      <c r="B108" s="334"/>
      <c r="C108" s="309" t="s">
        <v>1649</v>
      </c>
      <c r="D108" s="309"/>
      <c r="E108" s="309"/>
      <c r="F108" s="332" t="s">
        <v>1650</v>
      </c>
      <c r="G108" s="309"/>
      <c r="H108" s="309" t="s">
        <v>1684</v>
      </c>
      <c r="I108" s="309" t="s">
        <v>1646</v>
      </c>
      <c r="J108" s="309">
        <v>50</v>
      </c>
      <c r="K108" s="323"/>
    </row>
    <row r="109" s="1" customFormat="1" ht="15" customHeight="1">
      <c r="B109" s="334"/>
      <c r="C109" s="309" t="s">
        <v>1652</v>
      </c>
      <c r="D109" s="309"/>
      <c r="E109" s="309"/>
      <c r="F109" s="332" t="s">
        <v>1644</v>
      </c>
      <c r="G109" s="309"/>
      <c r="H109" s="309" t="s">
        <v>1684</v>
      </c>
      <c r="I109" s="309" t="s">
        <v>1654</v>
      </c>
      <c r="J109" s="309"/>
      <c r="K109" s="323"/>
    </row>
    <row r="110" s="1" customFormat="1" ht="15" customHeight="1">
      <c r="B110" s="334"/>
      <c r="C110" s="309" t="s">
        <v>1663</v>
      </c>
      <c r="D110" s="309"/>
      <c r="E110" s="309"/>
      <c r="F110" s="332" t="s">
        <v>1650</v>
      </c>
      <c r="G110" s="309"/>
      <c r="H110" s="309" t="s">
        <v>1684</v>
      </c>
      <c r="I110" s="309" t="s">
        <v>1646</v>
      </c>
      <c r="J110" s="309">
        <v>50</v>
      </c>
      <c r="K110" s="323"/>
    </row>
    <row r="111" s="1" customFormat="1" ht="15" customHeight="1">
      <c r="B111" s="334"/>
      <c r="C111" s="309" t="s">
        <v>1671</v>
      </c>
      <c r="D111" s="309"/>
      <c r="E111" s="309"/>
      <c r="F111" s="332" t="s">
        <v>1650</v>
      </c>
      <c r="G111" s="309"/>
      <c r="H111" s="309" t="s">
        <v>1684</v>
      </c>
      <c r="I111" s="309" t="s">
        <v>1646</v>
      </c>
      <c r="J111" s="309">
        <v>50</v>
      </c>
      <c r="K111" s="323"/>
    </row>
    <row r="112" s="1" customFormat="1" ht="15" customHeight="1">
      <c r="B112" s="334"/>
      <c r="C112" s="309" t="s">
        <v>1669</v>
      </c>
      <c r="D112" s="309"/>
      <c r="E112" s="309"/>
      <c r="F112" s="332" t="s">
        <v>1650</v>
      </c>
      <c r="G112" s="309"/>
      <c r="H112" s="309" t="s">
        <v>1684</v>
      </c>
      <c r="I112" s="309" t="s">
        <v>1646</v>
      </c>
      <c r="J112" s="309">
        <v>50</v>
      </c>
      <c r="K112" s="323"/>
    </row>
    <row r="113" s="1" customFormat="1" ht="15" customHeight="1">
      <c r="B113" s="334"/>
      <c r="C113" s="309" t="s">
        <v>50</v>
      </c>
      <c r="D113" s="309"/>
      <c r="E113" s="309"/>
      <c r="F113" s="332" t="s">
        <v>1644</v>
      </c>
      <c r="G113" s="309"/>
      <c r="H113" s="309" t="s">
        <v>1685</v>
      </c>
      <c r="I113" s="309" t="s">
        <v>1646</v>
      </c>
      <c r="J113" s="309">
        <v>20</v>
      </c>
      <c r="K113" s="323"/>
    </row>
    <row r="114" s="1" customFormat="1" ht="15" customHeight="1">
      <c r="B114" s="334"/>
      <c r="C114" s="309" t="s">
        <v>1686</v>
      </c>
      <c r="D114" s="309"/>
      <c r="E114" s="309"/>
      <c r="F114" s="332" t="s">
        <v>1644</v>
      </c>
      <c r="G114" s="309"/>
      <c r="H114" s="309" t="s">
        <v>1687</v>
      </c>
      <c r="I114" s="309" t="s">
        <v>1646</v>
      </c>
      <c r="J114" s="309">
        <v>120</v>
      </c>
      <c r="K114" s="323"/>
    </row>
    <row r="115" s="1" customFormat="1" ht="15" customHeight="1">
      <c r="B115" s="334"/>
      <c r="C115" s="309" t="s">
        <v>35</v>
      </c>
      <c r="D115" s="309"/>
      <c r="E115" s="309"/>
      <c r="F115" s="332" t="s">
        <v>1644</v>
      </c>
      <c r="G115" s="309"/>
      <c r="H115" s="309" t="s">
        <v>1688</v>
      </c>
      <c r="I115" s="309" t="s">
        <v>1679</v>
      </c>
      <c r="J115" s="309"/>
      <c r="K115" s="323"/>
    </row>
    <row r="116" s="1" customFormat="1" ht="15" customHeight="1">
      <c r="B116" s="334"/>
      <c r="C116" s="309" t="s">
        <v>45</v>
      </c>
      <c r="D116" s="309"/>
      <c r="E116" s="309"/>
      <c r="F116" s="332" t="s">
        <v>1644</v>
      </c>
      <c r="G116" s="309"/>
      <c r="H116" s="309" t="s">
        <v>1689</v>
      </c>
      <c r="I116" s="309" t="s">
        <v>1679</v>
      </c>
      <c r="J116" s="309"/>
      <c r="K116" s="323"/>
    </row>
    <row r="117" s="1" customFormat="1" ht="15" customHeight="1">
      <c r="B117" s="334"/>
      <c r="C117" s="309" t="s">
        <v>54</v>
      </c>
      <c r="D117" s="309"/>
      <c r="E117" s="309"/>
      <c r="F117" s="332" t="s">
        <v>1644</v>
      </c>
      <c r="G117" s="309"/>
      <c r="H117" s="309" t="s">
        <v>1690</v>
      </c>
      <c r="I117" s="309" t="s">
        <v>1691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1692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1638</v>
      </c>
      <c r="D123" s="324"/>
      <c r="E123" s="324"/>
      <c r="F123" s="324" t="s">
        <v>1639</v>
      </c>
      <c r="G123" s="325"/>
      <c r="H123" s="324" t="s">
        <v>51</v>
      </c>
      <c r="I123" s="324" t="s">
        <v>54</v>
      </c>
      <c r="J123" s="324" t="s">
        <v>1640</v>
      </c>
      <c r="K123" s="353"/>
    </row>
    <row r="124" s="1" customFormat="1" ht="17.25" customHeight="1">
      <c r="B124" s="352"/>
      <c r="C124" s="326" t="s">
        <v>1641</v>
      </c>
      <c r="D124" s="326"/>
      <c r="E124" s="326"/>
      <c r="F124" s="327" t="s">
        <v>1642</v>
      </c>
      <c r="G124" s="328"/>
      <c r="H124" s="326"/>
      <c r="I124" s="326"/>
      <c r="J124" s="326" t="s">
        <v>1643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1647</v>
      </c>
      <c r="D126" s="331"/>
      <c r="E126" s="331"/>
      <c r="F126" s="332" t="s">
        <v>1644</v>
      </c>
      <c r="G126" s="309"/>
      <c r="H126" s="309" t="s">
        <v>1684</v>
      </c>
      <c r="I126" s="309" t="s">
        <v>1646</v>
      </c>
      <c r="J126" s="309">
        <v>120</v>
      </c>
      <c r="K126" s="357"/>
    </row>
    <row r="127" s="1" customFormat="1" ht="15" customHeight="1">
      <c r="B127" s="354"/>
      <c r="C127" s="309" t="s">
        <v>1693</v>
      </c>
      <c r="D127" s="309"/>
      <c r="E127" s="309"/>
      <c r="F127" s="332" t="s">
        <v>1644</v>
      </c>
      <c r="G127" s="309"/>
      <c r="H127" s="309" t="s">
        <v>1694</v>
      </c>
      <c r="I127" s="309" t="s">
        <v>1646</v>
      </c>
      <c r="J127" s="309" t="s">
        <v>1695</v>
      </c>
      <c r="K127" s="357"/>
    </row>
    <row r="128" s="1" customFormat="1" ht="15" customHeight="1">
      <c r="B128" s="354"/>
      <c r="C128" s="309" t="s">
        <v>83</v>
      </c>
      <c r="D128" s="309"/>
      <c r="E128" s="309"/>
      <c r="F128" s="332" t="s">
        <v>1644</v>
      </c>
      <c r="G128" s="309"/>
      <c r="H128" s="309" t="s">
        <v>1696</v>
      </c>
      <c r="I128" s="309" t="s">
        <v>1646</v>
      </c>
      <c r="J128" s="309" t="s">
        <v>1695</v>
      </c>
      <c r="K128" s="357"/>
    </row>
    <row r="129" s="1" customFormat="1" ht="15" customHeight="1">
      <c r="B129" s="354"/>
      <c r="C129" s="309" t="s">
        <v>1655</v>
      </c>
      <c r="D129" s="309"/>
      <c r="E129" s="309"/>
      <c r="F129" s="332" t="s">
        <v>1650</v>
      </c>
      <c r="G129" s="309"/>
      <c r="H129" s="309" t="s">
        <v>1656</v>
      </c>
      <c r="I129" s="309" t="s">
        <v>1646</v>
      </c>
      <c r="J129" s="309">
        <v>15</v>
      </c>
      <c r="K129" s="357"/>
    </row>
    <row r="130" s="1" customFormat="1" ht="15" customHeight="1">
      <c r="B130" s="354"/>
      <c r="C130" s="335" t="s">
        <v>1657</v>
      </c>
      <c r="D130" s="335"/>
      <c r="E130" s="335"/>
      <c r="F130" s="336" t="s">
        <v>1650</v>
      </c>
      <c r="G130" s="335"/>
      <c r="H130" s="335" t="s">
        <v>1658</v>
      </c>
      <c r="I130" s="335" t="s">
        <v>1646</v>
      </c>
      <c r="J130" s="335">
        <v>15</v>
      </c>
      <c r="K130" s="357"/>
    </row>
    <row r="131" s="1" customFormat="1" ht="15" customHeight="1">
      <c r="B131" s="354"/>
      <c r="C131" s="335" t="s">
        <v>1659</v>
      </c>
      <c r="D131" s="335"/>
      <c r="E131" s="335"/>
      <c r="F131" s="336" t="s">
        <v>1650</v>
      </c>
      <c r="G131" s="335"/>
      <c r="H131" s="335" t="s">
        <v>1660</v>
      </c>
      <c r="I131" s="335" t="s">
        <v>1646</v>
      </c>
      <c r="J131" s="335">
        <v>20</v>
      </c>
      <c r="K131" s="357"/>
    </row>
    <row r="132" s="1" customFormat="1" ht="15" customHeight="1">
      <c r="B132" s="354"/>
      <c r="C132" s="335" t="s">
        <v>1661</v>
      </c>
      <c r="D132" s="335"/>
      <c r="E132" s="335"/>
      <c r="F132" s="336" t="s">
        <v>1650</v>
      </c>
      <c r="G132" s="335"/>
      <c r="H132" s="335" t="s">
        <v>1662</v>
      </c>
      <c r="I132" s="335" t="s">
        <v>1646</v>
      </c>
      <c r="J132" s="335">
        <v>20</v>
      </c>
      <c r="K132" s="357"/>
    </row>
    <row r="133" s="1" customFormat="1" ht="15" customHeight="1">
      <c r="B133" s="354"/>
      <c r="C133" s="309" t="s">
        <v>1649</v>
      </c>
      <c r="D133" s="309"/>
      <c r="E133" s="309"/>
      <c r="F133" s="332" t="s">
        <v>1650</v>
      </c>
      <c r="G133" s="309"/>
      <c r="H133" s="309" t="s">
        <v>1684</v>
      </c>
      <c r="I133" s="309" t="s">
        <v>1646</v>
      </c>
      <c r="J133" s="309">
        <v>50</v>
      </c>
      <c r="K133" s="357"/>
    </row>
    <row r="134" s="1" customFormat="1" ht="15" customHeight="1">
      <c r="B134" s="354"/>
      <c r="C134" s="309" t="s">
        <v>1663</v>
      </c>
      <c r="D134" s="309"/>
      <c r="E134" s="309"/>
      <c r="F134" s="332" t="s">
        <v>1650</v>
      </c>
      <c r="G134" s="309"/>
      <c r="H134" s="309" t="s">
        <v>1684</v>
      </c>
      <c r="I134" s="309" t="s">
        <v>1646</v>
      </c>
      <c r="J134" s="309">
        <v>50</v>
      </c>
      <c r="K134" s="357"/>
    </row>
    <row r="135" s="1" customFormat="1" ht="15" customHeight="1">
      <c r="B135" s="354"/>
      <c r="C135" s="309" t="s">
        <v>1669</v>
      </c>
      <c r="D135" s="309"/>
      <c r="E135" s="309"/>
      <c r="F135" s="332" t="s">
        <v>1650</v>
      </c>
      <c r="G135" s="309"/>
      <c r="H135" s="309" t="s">
        <v>1684</v>
      </c>
      <c r="I135" s="309" t="s">
        <v>1646</v>
      </c>
      <c r="J135" s="309">
        <v>50</v>
      </c>
      <c r="K135" s="357"/>
    </row>
    <row r="136" s="1" customFormat="1" ht="15" customHeight="1">
      <c r="B136" s="354"/>
      <c r="C136" s="309" t="s">
        <v>1671</v>
      </c>
      <c r="D136" s="309"/>
      <c r="E136" s="309"/>
      <c r="F136" s="332" t="s">
        <v>1650</v>
      </c>
      <c r="G136" s="309"/>
      <c r="H136" s="309" t="s">
        <v>1684</v>
      </c>
      <c r="I136" s="309" t="s">
        <v>1646</v>
      </c>
      <c r="J136" s="309">
        <v>50</v>
      </c>
      <c r="K136" s="357"/>
    </row>
    <row r="137" s="1" customFormat="1" ht="15" customHeight="1">
      <c r="B137" s="354"/>
      <c r="C137" s="309" t="s">
        <v>1672</v>
      </c>
      <c r="D137" s="309"/>
      <c r="E137" s="309"/>
      <c r="F137" s="332" t="s">
        <v>1650</v>
      </c>
      <c r="G137" s="309"/>
      <c r="H137" s="309" t="s">
        <v>1697</v>
      </c>
      <c r="I137" s="309" t="s">
        <v>1646</v>
      </c>
      <c r="J137" s="309">
        <v>255</v>
      </c>
      <c r="K137" s="357"/>
    </row>
    <row r="138" s="1" customFormat="1" ht="15" customHeight="1">
      <c r="B138" s="354"/>
      <c r="C138" s="309" t="s">
        <v>1674</v>
      </c>
      <c r="D138" s="309"/>
      <c r="E138" s="309"/>
      <c r="F138" s="332" t="s">
        <v>1644</v>
      </c>
      <c r="G138" s="309"/>
      <c r="H138" s="309" t="s">
        <v>1698</v>
      </c>
      <c r="I138" s="309" t="s">
        <v>1676</v>
      </c>
      <c r="J138" s="309"/>
      <c r="K138" s="357"/>
    </row>
    <row r="139" s="1" customFormat="1" ht="15" customHeight="1">
      <c r="B139" s="354"/>
      <c r="C139" s="309" t="s">
        <v>1677</v>
      </c>
      <c r="D139" s="309"/>
      <c r="E139" s="309"/>
      <c r="F139" s="332" t="s">
        <v>1644</v>
      </c>
      <c r="G139" s="309"/>
      <c r="H139" s="309" t="s">
        <v>1699</v>
      </c>
      <c r="I139" s="309" t="s">
        <v>1679</v>
      </c>
      <c r="J139" s="309"/>
      <c r="K139" s="357"/>
    </row>
    <row r="140" s="1" customFormat="1" ht="15" customHeight="1">
      <c r="B140" s="354"/>
      <c r="C140" s="309" t="s">
        <v>1680</v>
      </c>
      <c r="D140" s="309"/>
      <c r="E140" s="309"/>
      <c r="F140" s="332" t="s">
        <v>1644</v>
      </c>
      <c r="G140" s="309"/>
      <c r="H140" s="309" t="s">
        <v>1680</v>
      </c>
      <c r="I140" s="309" t="s">
        <v>1679</v>
      </c>
      <c r="J140" s="309"/>
      <c r="K140" s="357"/>
    </row>
    <row r="141" s="1" customFormat="1" ht="15" customHeight="1">
      <c r="B141" s="354"/>
      <c r="C141" s="309" t="s">
        <v>35</v>
      </c>
      <c r="D141" s="309"/>
      <c r="E141" s="309"/>
      <c r="F141" s="332" t="s">
        <v>1644</v>
      </c>
      <c r="G141" s="309"/>
      <c r="H141" s="309" t="s">
        <v>1700</v>
      </c>
      <c r="I141" s="309" t="s">
        <v>1679</v>
      </c>
      <c r="J141" s="309"/>
      <c r="K141" s="357"/>
    </row>
    <row r="142" s="1" customFormat="1" ht="15" customHeight="1">
      <c r="B142" s="354"/>
      <c r="C142" s="309" t="s">
        <v>1701</v>
      </c>
      <c r="D142" s="309"/>
      <c r="E142" s="309"/>
      <c r="F142" s="332" t="s">
        <v>1644</v>
      </c>
      <c r="G142" s="309"/>
      <c r="H142" s="309" t="s">
        <v>1702</v>
      </c>
      <c r="I142" s="309" t="s">
        <v>1679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1703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1638</v>
      </c>
      <c r="D148" s="324"/>
      <c r="E148" s="324"/>
      <c r="F148" s="324" t="s">
        <v>1639</v>
      </c>
      <c r="G148" s="325"/>
      <c r="H148" s="324" t="s">
        <v>51</v>
      </c>
      <c r="I148" s="324" t="s">
        <v>54</v>
      </c>
      <c r="J148" s="324" t="s">
        <v>1640</v>
      </c>
      <c r="K148" s="323"/>
    </row>
    <row r="149" s="1" customFormat="1" ht="17.25" customHeight="1">
      <c r="B149" s="321"/>
      <c r="C149" s="326" t="s">
        <v>1641</v>
      </c>
      <c r="D149" s="326"/>
      <c r="E149" s="326"/>
      <c r="F149" s="327" t="s">
        <v>1642</v>
      </c>
      <c r="G149" s="328"/>
      <c r="H149" s="326"/>
      <c r="I149" s="326"/>
      <c r="J149" s="326" t="s">
        <v>1643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1647</v>
      </c>
      <c r="D151" s="309"/>
      <c r="E151" s="309"/>
      <c r="F151" s="362" t="s">
        <v>1644</v>
      </c>
      <c r="G151" s="309"/>
      <c r="H151" s="361" t="s">
        <v>1684</v>
      </c>
      <c r="I151" s="361" t="s">
        <v>1646</v>
      </c>
      <c r="J151" s="361">
        <v>120</v>
      </c>
      <c r="K151" s="357"/>
    </row>
    <row r="152" s="1" customFormat="1" ht="15" customHeight="1">
      <c r="B152" s="334"/>
      <c r="C152" s="361" t="s">
        <v>1693</v>
      </c>
      <c r="D152" s="309"/>
      <c r="E152" s="309"/>
      <c r="F152" s="362" t="s">
        <v>1644</v>
      </c>
      <c r="G152" s="309"/>
      <c r="H152" s="361" t="s">
        <v>1704</v>
      </c>
      <c r="I152" s="361" t="s">
        <v>1646</v>
      </c>
      <c r="J152" s="361" t="s">
        <v>1695</v>
      </c>
      <c r="K152" s="357"/>
    </row>
    <row r="153" s="1" customFormat="1" ht="15" customHeight="1">
      <c r="B153" s="334"/>
      <c r="C153" s="361" t="s">
        <v>83</v>
      </c>
      <c r="D153" s="309"/>
      <c r="E153" s="309"/>
      <c r="F153" s="362" t="s">
        <v>1644</v>
      </c>
      <c r="G153" s="309"/>
      <c r="H153" s="361" t="s">
        <v>1705</v>
      </c>
      <c r="I153" s="361" t="s">
        <v>1646</v>
      </c>
      <c r="J153" s="361" t="s">
        <v>1695</v>
      </c>
      <c r="K153" s="357"/>
    </row>
    <row r="154" s="1" customFormat="1" ht="15" customHeight="1">
      <c r="B154" s="334"/>
      <c r="C154" s="361" t="s">
        <v>1649</v>
      </c>
      <c r="D154" s="309"/>
      <c r="E154" s="309"/>
      <c r="F154" s="362" t="s">
        <v>1650</v>
      </c>
      <c r="G154" s="309"/>
      <c r="H154" s="361" t="s">
        <v>1684</v>
      </c>
      <c r="I154" s="361" t="s">
        <v>1646</v>
      </c>
      <c r="J154" s="361">
        <v>50</v>
      </c>
      <c r="K154" s="357"/>
    </row>
    <row r="155" s="1" customFormat="1" ht="15" customHeight="1">
      <c r="B155" s="334"/>
      <c r="C155" s="361" t="s">
        <v>1652</v>
      </c>
      <c r="D155" s="309"/>
      <c r="E155" s="309"/>
      <c r="F155" s="362" t="s">
        <v>1644</v>
      </c>
      <c r="G155" s="309"/>
      <c r="H155" s="361" t="s">
        <v>1684</v>
      </c>
      <c r="I155" s="361" t="s">
        <v>1654</v>
      </c>
      <c r="J155" s="361"/>
      <c r="K155" s="357"/>
    </row>
    <row r="156" s="1" customFormat="1" ht="15" customHeight="1">
      <c r="B156" s="334"/>
      <c r="C156" s="361" t="s">
        <v>1663</v>
      </c>
      <c r="D156" s="309"/>
      <c r="E156" s="309"/>
      <c r="F156" s="362" t="s">
        <v>1650</v>
      </c>
      <c r="G156" s="309"/>
      <c r="H156" s="361" t="s">
        <v>1684</v>
      </c>
      <c r="I156" s="361" t="s">
        <v>1646</v>
      </c>
      <c r="J156" s="361">
        <v>50</v>
      </c>
      <c r="K156" s="357"/>
    </row>
    <row r="157" s="1" customFormat="1" ht="15" customHeight="1">
      <c r="B157" s="334"/>
      <c r="C157" s="361" t="s">
        <v>1671</v>
      </c>
      <c r="D157" s="309"/>
      <c r="E157" s="309"/>
      <c r="F157" s="362" t="s">
        <v>1650</v>
      </c>
      <c r="G157" s="309"/>
      <c r="H157" s="361" t="s">
        <v>1684</v>
      </c>
      <c r="I157" s="361" t="s">
        <v>1646</v>
      </c>
      <c r="J157" s="361">
        <v>50</v>
      </c>
      <c r="K157" s="357"/>
    </row>
    <row r="158" s="1" customFormat="1" ht="15" customHeight="1">
      <c r="B158" s="334"/>
      <c r="C158" s="361" t="s">
        <v>1669</v>
      </c>
      <c r="D158" s="309"/>
      <c r="E158" s="309"/>
      <c r="F158" s="362" t="s">
        <v>1650</v>
      </c>
      <c r="G158" s="309"/>
      <c r="H158" s="361" t="s">
        <v>1684</v>
      </c>
      <c r="I158" s="361" t="s">
        <v>1646</v>
      </c>
      <c r="J158" s="361">
        <v>50</v>
      </c>
      <c r="K158" s="357"/>
    </row>
    <row r="159" s="1" customFormat="1" ht="15" customHeight="1">
      <c r="B159" s="334"/>
      <c r="C159" s="361" t="s">
        <v>101</v>
      </c>
      <c r="D159" s="309"/>
      <c r="E159" s="309"/>
      <c r="F159" s="362" t="s">
        <v>1644</v>
      </c>
      <c r="G159" s="309"/>
      <c r="H159" s="361" t="s">
        <v>1706</v>
      </c>
      <c r="I159" s="361" t="s">
        <v>1646</v>
      </c>
      <c r="J159" s="361" t="s">
        <v>1707</v>
      </c>
      <c r="K159" s="357"/>
    </row>
    <row r="160" s="1" customFormat="1" ht="15" customHeight="1">
      <c r="B160" s="334"/>
      <c r="C160" s="361" t="s">
        <v>1708</v>
      </c>
      <c r="D160" s="309"/>
      <c r="E160" s="309"/>
      <c r="F160" s="362" t="s">
        <v>1644</v>
      </c>
      <c r="G160" s="309"/>
      <c r="H160" s="361" t="s">
        <v>1709</v>
      </c>
      <c r="I160" s="361" t="s">
        <v>1679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1710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1638</v>
      </c>
      <c r="D166" s="324"/>
      <c r="E166" s="324"/>
      <c r="F166" s="324" t="s">
        <v>1639</v>
      </c>
      <c r="G166" s="366"/>
      <c r="H166" s="367" t="s">
        <v>51</v>
      </c>
      <c r="I166" s="367" t="s">
        <v>54</v>
      </c>
      <c r="J166" s="324" t="s">
        <v>1640</v>
      </c>
      <c r="K166" s="301"/>
    </row>
    <row r="167" s="1" customFormat="1" ht="17.25" customHeight="1">
      <c r="B167" s="302"/>
      <c r="C167" s="326" t="s">
        <v>1641</v>
      </c>
      <c r="D167" s="326"/>
      <c r="E167" s="326"/>
      <c r="F167" s="327" t="s">
        <v>1642</v>
      </c>
      <c r="G167" s="368"/>
      <c r="H167" s="369"/>
      <c r="I167" s="369"/>
      <c r="J167" s="326" t="s">
        <v>1643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1647</v>
      </c>
      <c r="D169" s="309"/>
      <c r="E169" s="309"/>
      <c r="F169" s="332" t="s">
        <v>1644</v>
      </c>
      <c r="G169" s="309"/>
      <c r="H169" s="309" t="s">
        <v>1684</v>
      </c>
      <c r="I169" s="309" t="s">
        <v>1646</v>
      </c>
      <c r="J169" s="309">
        <v>120</v>
      </c>
      <c r="K169" s="357"/>
    </row>
    <row r="170" s="1" customFormat="1" ht="15" customHeight="1">
      <c r="B170" s="334"/>
      <c r="C170" s="309" t="s">
        <v>1693</v>
      </c>
      <c r="D170" s="309"/>
      <c r="E170" s="309"/>
      <c r="F170" s="332" t="s">
        <v>1644</v>
      </c>
      <c r="G170" s="309"/>
      <c r="H170" s="309" t="s">
        <v>1694</v>
      </c>
      <c r="I170" s="309" t="s">
        <v>1646</v>
      </c>
      <c r="J170" s="309" t="s">
        <v>1695</v>
      </c>
      <c r="K170" s="357"/>
    </row>
    <row r="171" s="1" customFormat="1" ht="15" customHeight="1">
      <c r="B171" s="334"/>
      <c r="C171" s="309" t="s">
        <v>83</v>
      </c>
      <c r="D171" s="309"/>
      <c r="E171" s="309"/>
      <c r="F171" s="332" t="s">
        <v>1644</v>
      </c>
      <c r="G171" s="309"/>
      <c r="H171" s="309" t="s">
        <v>1711</v>
      </c>
      <c r="I171" s="309" t="s">
        <v>1646</v>
      </c>
      <c r="J171" s="309" t="s">
        <v>1695</v>
      </c>
      <c r="K171" s="357"/>
    </row>
    <row r="172" s="1" customFormat="1" ht="15" customHeight="1">
      <c r="B172" s="334"/>
      <c r="C172" s="309" t="s">
        <v>1649</v>
      </c>
      <c r="D172" s="309"/>
      <c r="E172" s="309"/>
      <c r="F172" s="332" t="s">
        <v>1650</v>
      </c>
      <c r="G172" s="309"/>
      <c r="H172" s="309" t="s">
        <v>1711</v>
      </c>
      <c r="I172" s="309" t="s">
        <v>1646</v>
      </c>
      <c r="J172" s="309">
        <v>50</v>
      </c>
      <c r="K172" s="357"/>
    </row>
    <row r="173" s="1" customFormat="1" ht="15" customHeight="1">
      <c r="B173" s="334"/>
      <c r="C173" s="309" t="s">
        <v>1652</v>
      </c>
      <c r="D173" s="309"/>
      <c r="E173" s="309"/>
      <c r="F173" s="332" t="s">
        <v>1644</v>
      </c>
      <c r="G173" s="309"/>
      <c r="H173" s="309" t="s">
        <v>1711</v>
      </c>
      <c r="I173" s="309" t="s">
        <v>1654</v>
      </c>
      <c r="J173" s="309"/>
      <c r="K173" s="357"/>
    </row>
    <row r="174" s="1" customFormat="1" ht="15" customHeight="1">
      <c r="B174" s="334"/>
      <c r="C174" s="309" t="s">
        <v>1663</v>
      </c>
      <c r="D174" s="309"/>
      <c r="E174" s="309"/>
      <c r="F174" s="332" t="s">
        <v>1650</v>
      </c>
      <c r="G174" s="309"/>
      <c r="H174" s="309" t="s">
        <v>1711</v>
      </c>
      <c r="I174" s="309" t="s">
        <v>1646</v>
      </c>
      <c r="J174" s="309">
        <v>50</v>
      </c>
      <c r="K174" s="357"/>
    </row>
    <row r="175" s="1" customFormat="1" ht="15" customHeight="1">
      <c r="B175" s="334"/>
      <c r="C175" s="309" t="s">
        <v>1671</v>
      </c>
      <c r="D175" s="309"/>
      <c r="E175" s="309"/>
      <c r="F175" s="332" t="s">
        <v>1650</v>
      </c>
      <c r="G175" s="309"/>
      <c r="H175" s="309" t="s">
        <v>1711</v>
      </c>
      <c r="I175" s="309" t="s">
        <v>1646</v>
      </c>
      <c r="J175" s="309">
        <v>50</v>
      </c>
      <c r="K175" s="357"/>
    </row>
    <row r="176" s="1" customFormat="1" ht="15" customHeight="1">
      <c r="B176" s="334"/>
      <c r="C176" s="309" t="s">
        <v>1669</v>
      </c>
      <c r="D176" s="309"/>
      <c r="E176" s="309"/>
      <c r="F176" s="332" t="s">
        <v>1650</v>
      </c>
      <c r="G176" s="309"/>
      <c r="H176" s="309" t="s">
        <v>1711</v>
      </c>
      <c r="I176" s="309" t="s">
        <v>1646</v>
      </c>
      <c r="J176" s="309">
        <v>50</v>
      </c>
      <c r="K176" s="357"/>
    </row>
    <row r="177" s="1" customFormat="1" ht="15" customHeight="1">
      <c r="B177" s="334"/>
      <c r="C177" s="309" t="s">
        <v>111</v>
      </c>
      <c r="D177" s="309"/>
      <c r="E177" s="309"/>
      <c r="F177" s="332" t="s">
        <v>1644</v>
      </c>
      <c r="G177" s="309"/>
      <c r="H177" s="309" t="s">
        <v>1712</v>
      </c>
      <c r="I177" s="309" t="s">
        <v>1713</v>
      </c>
      <c r="J177" s="309"/>
      <c r="K177" s="357"/>
    </row>
    <row r="178" s="1" customFormat="1" ht="15" customHeight="1">
      <c r="B178" s="334"/>
      <c r="C178" s="309" t="s">
        <v>54</v>
      </c>
      <c r="D178" s="309"/>
      <c r="E178" s="309"/>
      <c r="F178" s="332" t="s">
        <v>1644</v>
      </c>
      <c r="G178" s="309"/>
      <c r="H178" s="309" t="s">
        <v>1714</v>
      </c>
      <c r="I178" s="309" t="s">
        <v>1715</v>
      </c>
      <c r="J178" s="309">
        <v>1</v>
      </c>
      <c r="K178" s="357"/>
    </row>
    <row r="179" s="1" customFormat="1" ht="15" customHeight="1">
      <c r="B179" s="334"/>
      <c r="C179" s="309" t="s">
        <v>50</v>
      </c>
      <c r="D179" s="309"/>
      <c r="E179" s="309"/>
      <c r="F179" s="332" t="s">
        <v>1644</v>
      </c>
      <c r="G179" s="309"/>
      <c r="H179" s="309" t="s">
        <v>1716</v>
      </c>
      <c r="I179" s="309" t="s">
        <v>1646</v>
      </c>
      <c r="J179" s="309">
        <v>20</v>
      </c>
      <c r="K179" s="357"/>
    </row>
    <row r="180" s="1" customFormat="1" ht="15" customHeight="1">
      <c r="B180" s="334"/>
      <c r="C180" s="309" t="s">
        <v>51</v>
      </c>
      <c r="D180" s="309"/>
      <c r="E180" s="309"/>
      <c r="F180" s="332" t="s">
        <v>1644</v>
      </c>
      <c r="G180" s="309"/>
      <c r="H180" s="309" t="s">
        <v>1717</v>
      </c>
      <c r="I180" s="309" t="s">
        <v>1646</v>
      </c>
      <c r="J180" s="309">
        <v>255</v>
      </c>
      <c r="K180" s="357"/>
    </row>
    <row r="181" s="1" customFormat="1" ht="15" customHeight="1">
      <c r="B181" s="334"/>
      <c r="C181" s="309" t="s">
        <v>112</v>
      </c>
      <c r="D181" s="309"/>
      <c r="E181" s="309"/>
      <c r="F181" s="332" t="s">
        <v>1644</v>
      </c>
      <c r="G181" s="309"/>
      <c r="H181" s="309" t="s">
        <v>1608</v>
      </c>
      <c r="I181" s="309" t="s">
        <v>1646</v>
      </c>
      <c r="J181" s="309">
        <v>10</v>
      </c>
      <c r="K181" s="357"/>
    </row>
    <row r="182" s="1" customFormat="1" ht="15" customHeight="1">
      <c r="B182" s="334"/>
      <c r="C182" s="309" t="s">
        <v>113</v>
      </c>
      <c r="D182" s="309"/>
      <c r="E182" s="309"/>
      <c r="F182" s="332" t="s">
        <v>1644</v>
      </c>
      <c r="G182" s="309"/>
      <c r="H182" s="309" t="s">
        <v>1718</v>
      </c>
      <c r="I182" s="309" t="s">
        <v>1679</v>
      </c>
      <c r="J182" s="309"/>
      <c r="K182" s="357"/>
    </row>
    <row r="183" s="1" customFormat="1" ht="15" customHeight="1">
      <c r="B183" s="334"/>
      <c r="C183" s="309" t="s">
        <v>1719</v>
      </c>
      <c r="D183" s="309"/>
      <c r="E183" s="309"/>
      <c r="F183" s="332" t="s">
        <v>1644</v>
      </c>
      <c r="G183" s="309"/>
      <c r="H183" s="309" t="s">
        <v>1720</v>
      </c>
      <c r="I183" s="309" t="s">
        <v>1679</v>
      </c>
      <c r="J183" s="309"/>
      <c r="K183" s="357"/>
    </row>
    <row r="184" s="1" customFormat="1" ht="15" customHeight="1">
      <c r="B184" s="334"/>
      <c r="C184" s="309" t="s">
        <v>1708</v>
      </c>
      <c r="D184" s="309"/>
      <c r="E184" s="309"/>
      <c r="F184" s="332" t="s">
        <v>1644</v>
      </c>
      <c r="G184" s="309"/>
      <c r="H184" s="309" t="s">
        <v>1721</v>
      </c>
      <c r="I184" s="309" t="s">
        <v>1679</v>
      </c>
      <c r="J184" s="309"/>
      <c r="K184" s="357"/>
    </row>
    <row r="185" s="1" customFormat="1" ht="15" customHeight="1">
      <c r="B185" s="334"/>
      <c r="C185" s="309" t="s">
        <v>115</v>
      </c>
      <c r="D185" s="309"/>
      <c r="E185" s="309"/>
      <c r="F185" s="332" t="s">
        <v>1650</v>
      </c>
      <c r="G185" s="309"/>
      <c r="H185" s="309" t="s">
        <v>1722</v>
      </c>
      <c r="I185" s="309" t="s">
        <v>1646</v>
      </c>
      <c r="J185" s="309">
        <v>50</v>
      </c>
      <c r="K185" s="357"/>
    </row>
    <row r="186" s="1" customFormat="1" ht="15" customHeight="1">
      <c r="B186" s="334"/>
      <c r="C186" s="309" t="s">
        <v>1723</v>
      </c>
      <c r="D186" s="309"/>
      <c r="E186" s="309"/>
      <c r="F186" s="332" t="s">
        <v>1650</v>
      </c>
      <c r="G186" s="309"/>
      <c r="H186" s="309" t="s">
        <v>1724</v>
      </c>
      <c r="I186" s="309" t="s">
        <v>1725</v>
      </c>
      <c r="J186" s="309"/>
      <c r="K186" s="357"/>
    </row>
    <row r="187" s="1" customFormat="1" ht="15" customHeight="1">
      <c r="B187" s="334"/>
      <c r="C187" s="309" t="s">
        <v>1726</v>
      </c>
      <c r="D187" s="309"/>
      <c r="E187" s="309"/>
      <c r="F187" s="332" t="s">
        <v>1650</v>
      </c>
      <c r="G187" s="309"/>
      <c r="H187" s="309" t="s">
        <v>1727</v>
      </c>
      <c r="I187" s="309" t="s">
        <v>1725</v>
      </c>
      <c r="J187" s="309"/>
      <c r="K187" s="357"/>
    </row>
    <row r="188" s="1" customFormat="1" ht="15" customHeight="1">
      <c r="B188" s="334"/>
      <c r="C188" s="309" t="s">
        <v>1728</v>
      </c>
      <c r="D188" s="309"/>
      <c r="E188" s="309"/>
      <c r="F188" s="332" t="s">
        <v>1650</v>
      </c>
      <c r="G188" s="309"/>
      <c r="H188" s="309" t="s">
        <v>1729</v>
      </c>
      <c r="I188" s="309" t="s">
        <v>1725</v>
      </c>
      <c r="J188" s="309"/>
      <c r="K188" s="357"/>
    </row>
    <row r="189" s="1" customFormat="1" ht="15" customHeight="1">
      <c r="B189" s="334"/>
      <c r="C189" s="370" t="s">
        <v>1730</v>
      </c>
      <c r="D189" s="309"/>
      <c r="E189" s="309"/>
      <c r="F189" s="332" t="s">
        <v>1650</v>
      </c>
      <c r="G189" s="309"/>
      <c r="H189" s="309" t="s">
        <v>1731</v>
      </c>
      <c r="I189" s="309" t="s">
        <v>1732</v>
      </c>
      <c r="J189" s="371" t="s">
        <v>1733</v>
      </c>
      <c r="K189" s="357"/>
    </row>
    <row r="190" s="18" customFormat="1" ht="15" customHeight="1">
      <c r="B190" s="372"/>
      <c r="C190" s="373" t="s">
        <v>1734</v>
      </c>
      <c r="D190" s="374"/>
      <c r="E190" s="374"/>
      <c r="F190" s="375" t="s">
        <v>1650</v>
      </c>
      <c r="G190" s="374"/>
      <c r="H190" s="374" t="s">
        <v>1735</v>
      </c>
      <c r="I190" s="374" t="s">
        <v>1732</v>
      </c>
      <c r="J190" s="376" t="s">
        <v>1733</v>
      </c>
      <c r="K190" s="377"/>
    </row>
    <row r="191" s="1" customFormat="1" ht="15" customHeight="1">
      <c r="B191" s="334"/>
      <c r="C191" s="370" t="s">
        <v>39</v>
      </c>
      <c r="D191" s="309"/>
      <c r="E191" s="309"/>
      <c r="F191" s="332" t="s">
        <v>1644</v>
      </c>
      <c r="G191" s="309"/>
      <c r="H191" s="306" t="s">
        <v>1736</v>
      </c>
      <c r="I191" s="309" t="s">
        <v>1737</v>
      </c>
      <c r="J191" s="309"/>
      <c r="K191" s="357"/>
    </row>
    <row r="192" s="1" customFormat="1" ht="15" customHeight="1">
      <c r="B192" s="334"/>
      <c r="C192" s="370" t="s">
        <v>1738</v>
      </c>
      <c r="D192" s="309"/>
      <c r="E192" s="309"/>
      <c r="F192" s="332" t="s">
        <v>1644</v>
      </c>
      <c r="G192" s="309"/>
      <c r="H192" s="309" t="s">
        <v>1739</v>
      </c>
      <c r="I192" s="309" t="s">
        <v>1679</v>
      </c>
      <c r="J192" s="309"/>
      <c r="K192" s="357"/>
    </row>
    <row r="193" s="1" customFormat="1" ht="15" customHeight="1">
      <c r="B193" s="334"/>
      <c r="C193" s="370" t="s">
        <v>1740</v>
      </c>
      <c r="D193" s="309"/>
      <c r="E193" s="309"/>
      <c r="F193" s="332" t="s">
        <v>1644</v>
      </c>
      <c r="G193" s="309"/>
      <c r="H193" s="309" t="s">
        <v>1741</v>
      </c>
      <c r="I193" s="309" t="s">
        <v>1679</v>
      </c>
      <c r="J193" s="309"/>
      <c r="K193" s="357"/>
    </row>
    <row r="194" s="1" customFormat="1" ht="15" customHeight="1">
      <c r="B194" s="334"/>
      <c r="C194" s="370" t="s">
        <v>1742</v>
      </c>
      <c r="D194" s="309"/>
      <c r="E194" s="309"/>
      <c r="F194" s="332" t="s">
        <v>1650</v>
      </c>
      <c r="G194" s="309"/>
      <c r="H194" s="309" t="s">
        <v>1743</v>
      </c>
      <c r="I194" s="309" t="s">
        <v>1679</v>
      </c>
      <c r="J194" s="309"/>
      <c r="K194" s="357"/>
    </row>
    <row r="195" s="1" customFormat="1" ht="15" customHeight="1">
      <c r="B195" s="363"/>
      <c r="C195" s="378"/>
      <c r="D195" s="343"/>
      <c r="E195" s="343"/>
      <c r="F195" s="343"/>
      <c r="G195" s="343"/>
      <c r="H195" s="343"/>
      <c r="I195" s="343"/>
      <c r="J195" s="343"/>
      <c r="K195" s="364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45"/>
      <c r="C197" s="355"/>
      <c r="D197" s="355"/>
      <c r="E197" s="355"/>
      <c r="F197" s="365"/>
      <c r="G197" s="355"/>
      <c r="H197" s="355"/>
      <c r="I197" s="355"/>
      <c r="J197" s="355"/>
      <c r="K197" s="345"/>
    </row>
    <row r="198" s="1" customFormat="1" ht="18.75" customHeight="1">
      <c r="B198" s="317"/>
      <c r="C198" s="317"/>
      <c r="D198" s="317"/>
      <c r="E198" s="317"/>
      <c r="F198" s="317"/>
      <c r="G198" s="317"/>
      <c r="H198" s="317"/>
      <c r="I198" s="317"/>
      <c r="J198" s="317"/>
      <c r="K198" s="317"/>
    </row>
    <row r="199" s="1" customFormat="1" ht="13.5">
      <c r="B199" s="296"/>
      <c r="C199" s="297"/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1">
      <c r="B200" s="299"/>
      <c r="C200" s="300" t="s">
        <v>1744</v>
      </c>
      <c r="D200" s="300"/>
      <c r="E200" s="300"/>
      <c r="F200" s="300"/>
      <c r="G200" s="300"/>
      <c r="H200" s="300"/>
      <c r="I200" s="300"/>
      <c r="J200" s="300"/>
      <c r="K200" s="301"/>
    </row>
    <row r="201" s="1" customFormat="1" ht="25.5" customHeight="1">
      <c r="B201" s="299"/>
      <c r="C201" s="379" t="s">
        <v>1745</v>
      </c>
      <c r="D201" s="379"/>
      <c r="E201" s="379"/>
      <c r="F201" s="379" t="s">
        <v>1746</v>
      </c>
      <c r="G201" s="380"/>
      <c r="H201" s="379" t="s">
        <v>1747</v>
      </c>
      <c r="I201" s="379"/>
      <c r="J201" s="379"/>
      <c r="K201" s="301"/>
    </row>
    <row r="202" s="1" customFormat="1" ht="5.25" customHeight="1">
      <c r="B202" s="334"/>
      <c r="C202" s="329"/>
      <c r="D202" s="329"/>
      <c r="E202" s="329"/>
      <c r="F202" s="329"/>
      <c r="G202" s="355"/>
      <c r="H202" s="329"/>
      <c r="I202" s="329"/>
      <c r="J202" s="329"/>
      <c r="K202" s="357"/>
    </row>
    <row r="203" s="1" customFormat="1" ht="15" customHeight="1">
      <c r="B203" s="334"/>
      <c r="C203" s="309" t="s">
        <v>1737</v>
      </c>
      <c r="D203" s="309"/>
      <c r="E203" s="309"/>
      <c r="F203" s="332" t="s">
        <v>40</v>
      </c>
      <c r="G203" s="309"/>
      <c r="H203" s="309" t="s">
        <v>1748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41</v>
      </c>
      <c r="G204" s="309"/>
      <c r="H204" s="309" t="s">
        <v>1749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44</v>
      </c>
      <c r="G205" s="309"/>
      <c r="H205" s="309" t="s">
        <v>1750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42</v>
      </c>
      <c r="G206" s="309"/>
      <c r="H206" s="309" t="s">
        <v>1751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 t="s">
        <v>43</v>
      </c>
      <c r="G207" s="309"/>
      <c r="H207" s="309" t="s">
        <v>1752</v>
      </c>
      <c r="I207" s="309"/>
      <c r="J207" s="309"/>
      <c r="K207" s="357"/>
    </row>
    <row r="208" s="1" customFormat="1" ht="15" customHeight="1">
      <c r="B208" s="334"/>
      <c r="C208" s="309"/>
      <c r="D208" s="309"/>
      <c r="E208" s="309"/>
      <c r="F208" s="332"/>
      <c r="G208" s="309"/>
      <c r="H208" s="309"/>
      <c r="I208" s="309"/>
      <c r="J208" s="309"/>
      <c r="K208" s="357"/>
    </row>
    <row r="209" s="1" customFormat="1" ht="15" customHeight="1">
      <c r="B209" s="334"/>
      <c r="C209" s="309" t="s">
        <v>1691</v>
      </c>
      <c r="D209" s="309"/>
      <c r="E209" s="309"/>
      <c r="F209" s="332" t="s">
        <v>76</v>
      </c>
      <c r="G209" s="309"/>
      <c r="H209" s="309" t="s">
        <v>1753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1588</v>
      </c>
      <c r="G210" s="309"/>
      <c r="H210" s="309" t="s">
        <v>1589</v>
      </c>
      <c r="I210" s="309"/>
      <c r="J210" s="309"/>
      <c r="K210" s="357"/>
    </row>
    <row r="211" s="1" customFormat="1" ht="15" customHeight="1">
      <c r="B211" s="334"/>
      <c r="C211" s="309"/>
      <c r="D211" s="309"/>
      <c r="E211" s="309"/>
      <c r="F211" s="332" t="s">
        <v>1586</v>
      </c>
      <c r="G211" s="309"/>
      <c r="H211" s="309" t="s">
        <v>1754</v>
      </c>
      <c r="I211" s="309"/>
      <c r="J211" s="309"/>
      <c r="K211" s="357"/>
    </row>
    <row r="212" s="1" customFormat="1" ht="15" customHeight="1">
      <c r="B212" s="381"/>
      <c r="C212" s="309"/>
      <c r="D212" s="309"/>
      <c r="E212" s="309"/>
      <c r="F212" s="332" t="s">
        <v>1590</v>
      </c>
      <c r="G212" s="370"/>
      <c r="H212" s="361" t="s">
        <v>75</v>
      </c>
      <c r="I212" s="361"/>
      <c r="J212" s="361"/>
      <c r="K212" s="382"/>
    </row>
    <row r="213" s="1" customFormat="1" ht="15" customHeight="1">
      <c r="B213" s="381"/>
      <c r="C213" s="309"/>
      <c r="D213" s="309"/>
      <c r="E213" s="309"/>
      <c r="F213" s="332" t="s">
        <v>1591</v>
      </c>
      <c r="G213" s="370"/>
      <c r="H213" s="361" t="s">
        <v>166</v>
      </c>
      <c r="I213" s="361"/>
      <c r="J213" s="361"/>
      <c r="K213" s="382"/>
    </row>
    <row r="214" s="1" customFormat="1" ht="15" customHeight="1">
      <c r="B214" s="381"/>
      <c r="C214" s="309"/>
      <c r="D214" s="309"/>
      <c r="E214" s="309"/>
      <c r="F214" s="332"/>
      <c r="G214" s="370"/>
      <c r="H214" s="361"/>
      <c r="I214" s="361"/>
      <c r="J214" s="361"/>
      <c r="K214" s="382"/>
    </row>
    <row r="215" s="1" customFormat="1" ht="15" customHeight="1">
      <c r="B215" s="381"/>
      <c r="C215" s="309" t="s">
        <v>1715</v>
      </c>
      <c r="D215" s="309"/>
      <c r="E215" s="309"/>
      <c r="F215" s="332">
        <v>1</v>
      </c>
      <c r="G215" s="370"/>
      <c r="H215" s="361" t="s">
        <v>1755</v>
      </c>
      <c r="I215" s="361"/>
      <c r="J215" s="361"/>
      <c r="K215" s="382"/>
    </row>
    <row r="216" s="1" customFormat="1" ht="15" customHeight="1">
      <c r="B216" s="381"/>
      <c r="C216" s="309"/>
      <c r="D216" s="309"/>
      <c r="E216" s="309"/>
      <c r="F216" s="332">
        <v>2</v>
      </c>
      <c r="G216" s="370"/>
      <c r="H216" s="361" t="s">
        <v>1756</v>
      </c>
      <c r="I216" s="361"/>
      <c r="J216" s="361"/>
      <c r="K216" s="382"/>
    </row>
    <row r="217" s="1" customFormat="1" ht="15" customHeight="1">
      <c r="B217" s="381"/>
      <c r="C217" s="309"/>
      <c r="D217" s="309"/>
      <c r="E217" s="309"/>
      <c r="F217" s="332">
        <v>3</v>
      </c>
      <c r="G217" s="370"/>
      <c r="H217" s="361" t="s">
        <v>1757</v>
      </c>
      <c r="I217" s="361"/>
      <c r="J217" s="361"/>
      <c r="K217" s="382"/>
    </row>
    <row r="218" s="1" customFormat="1" ht="15" customHeight="1">
      <c r="B218" s="381"/>
      <c r="C218" s="309"/>
      <c r="D218" s="309"/>
      <c r="E218" s="309"/>
      <c r="F218" s="332">
        <v>4</v>
      </c>
      <c r="G218" s="370"/>
      <c r="H218" s="361" t="s">
        <v>1758</v>
      </c>
      <c r="I218" s="361"/>
      <c r="J218" s="361"/>
      <c r="K218" s="382"/>
    </row>
    <row r="219" s="1" customFormat="1" ht="12.75" customHeight="1">
      <c r="B219" s="383"/>
      <c r="C219" s="384"/>
      <c r="D219" s="384"/>
      <c r="E219" s="384"/>
      <c r="F219" s="384"/>
      <c r="G219" s="384"/>
      <c r="H219" s="384"/>
      <c r="I219" s="384"/>
      <c r="J219" s="384"/>
      <c r="K219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 Čiháková</dc:creator>
  <cp:lastModifiedBy>Jitka Čiháková</cp:lastModifiedBy>
  <dcterms:created xsi:type="dcterms:W3CDTF">2025-01-17T14:29:37Z</dcterms:created>
  <dcterms:modified xsi:type="dcterms:W3CDTF">2025-01-17T14:29:47Z</dcterms:modified>
</cp:coreProperties>
</file>